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1430"/>
  </bookViews>
  <sheets>
    <sheet name="доходы" sheetId="1" r:id="rId1"/>
    <sheet name="расходы" sheetId="3" r:id="rId2"/>
  </sheets>
  <definedNames>
    <definedName name="_xlnm.Print_Area" localSheetId="0">доходы!$A$1:$L$45</definedName>
  </definedNames>
  <calcPr calcId="144525"/>
</workbook>
</file>

<file path=xl/calcChain.xml><?xml version="1.0" encoding="utf-8"?>
<calcChain xmlns="http://schemas.openxmlformats.org/spreadsheetml/2006/main">
  <c r="AZ53" i="3" l="1"/>
  <c r="AD53" i="3"/>
  <c r="BO52" i="3"/>
  <c r="BK52" i="3"/>
  <c r="AF52" i="3"/>
  <c r="CJ51" i="3"/>
  <c r="CI51" i="3"/>
  <c r="CA51" i="3"/>
  <c r="BY51" i="3"/>
  <c r="BX51" i="3"/>
  <c r="BK51" i="3"/>
  <c r="BF51" i="3"/>
  <c r="BE51" i="3"/>
  <c r="AW51" i="3"/>
  <c r="BN51" i="3" s="1"/>
  <c r="BP51" i="3" s="1"/>
  <c r="AU51" i="3"/>
  <c r="AM51" i="3"/>
  <c r="AL51" i="3"/>
  <c r="AK51" i="3"/>
  <c r="AF51" i="3"/>
  <c r="CJ50" i="3"/>
  <c r="CI50" i="3"/>
  <c r="BW50" i="3"/>
  <c r="BY50" i="3" s="1"/>
  <c r="BV50" i="3"/>
  <c r="BU50" i="3"/>
  <c r="BT50" i="3"/>
  <c r="BS50" i="3"/>
  <c r="BR50" i="3"/>
  <c r="BQ50" i="3"/>
  <c r="BP50" i="3"/>
  <c r="BN50" i="3"/>
  <c r="BJ50" i="3"/>
  <c r="BK50" i="3" s="1"/>
  <c r="BF50" i="3"/>
  <c r="BE50" i="3"/>
  <c r="AW50" i="3"/>
  <c r="AU50" i="3"/>
  <c r="AL50" i="3"/>
  <c r="AM50" i="3" s="1"/>
  <c r="AK50" i="3"/>
  <c r="AF50" i="3"/>
  <c r="CJ49" i="3"/>
  <c r="CI49" i="3"/>
  <c r="CA49" i="3"/>
  <c r="BY49" i="3"/>
  <c r="BQ49" i="3"/>
  <c r="BX49" i="3" s="1"/>
  <c r="BP49" i="3"/>
  <c r="BK49" i="3"/>
  <c r="BJ49" i="3"/>
  <c r="BF49" i="3"/>
  <c r="BE49" i="3"/>
  <c r="AW49" i="3"/>
  <c r="AU49" i="3"/>
  <c r="AL49" i="3"/>
  <c r="AM49" i="3" s="1"/>
  <c r="AF49" i="3"/>
  <c r="AK49" i="3" s="1"/>
  <c r="CO48" i="3"/>
  <c r="CK48" i="3"/>
  <c r="CJ48" i="3"/>
  <c r="CI48" i="3"/>
  <c r="CL48" i="3" s="1"/>
  <c r="CM48" i="3" s="1"/>
  <c r="CC48" i="3"/>
  <c r="BY48" i="3"/>
  <c r="BX48" i="3"/>
  <c r="BP48" i="3"/>
  <c r="BJ48" i="3"/>
  <c r="BK48" i="3" s="1"/>
  <c r="BG48" i="3"/>
  <c r="BF48" i="3"/>
  <c r="BE48" i="3"/>
  <c r="AU48" i="3"/>
  <c r="AW48" i="3" s="1"/>
  <c r="AM48" i="3"/>
  <c r="AL48" i="3"/>
  <c r="AK48" i="3"/>
  <c r="AF48" i="3"/>
  <c r="AG48" i="3" s="1"/>
  <c r="AG46" i="3" s="1"/>
  <c r="CL47" i="3"/>
  <c r="CJ47" i="3"/>
  <c r="CI47" i="3"/>
  <c r="CC47" i="3"/>
  <c r="BY47" i="3"/>
  <c r="BJ47" i="3"/>
  <c r="BK47" i="3" s="1"/>
  <c r="BG47" i="3"/>
  <c r="BF47" i="3"/>
  <c r="BE47" i="3"/>
  <c r="AU47" i="3"/>
  <c r="AW47" i="3" s="1"/>
  <c r="BN47" i="3" s="1"/>
  <c r="AO47" i="3"/>
  <c r="AT47" i="3" s="1"/>
  <c r="AV47" i="3" s="1"/>
  <c r="AM47" i="3"/>
  <c r="BI47" i="3" s="1"/>
  <c r="AL47" i="3"/>
  <c r="AK47" i="3"/>
  <c r="AF47" i="3"/>
  <c r="CH46" i="3"/>
  <c r="CG46" i="3"/>
  <c r="CF46" i="3"/>
  <c r="CE46" i="3"/>
  <c r="CI46" i="3" s="1"/>
  <c r="CD46" i="3"/>
  <c r="BW46" i="3"/>
  <c r="BY46" i="3" s="1"/>
  <c r="BU46" i="3"/>
  <c r="BT46" i="3"/>
  <c r="BS46" i="3"/>
  <c r="BR46" i="3"/>
  <c r="BJ46" i="3"/>
  <c r="BK46" i="3" s="1"/>
  <c r="BF46" i="3"/>
  <c r="BE46" i="3"/>
  <c r="BD46" i="3"/>
  <c r="BC46" i="3"/>
  <c r="BB46" i="3"/>
  <c r="BA46" i="3"/>
  <c r="AS46" i="3"/>
  <c r="AR46" i="3"/>
  <c r="AQ46" i="3"/>
  <c r="AP46" i="3"/>
  <c r="AJ46" i="3"/>
  <c r="AI46" i="3"/>
  <c r="AL46" i="3" s="1"/>
  <c r="AM46" i="3" s="1"/>
  <c r="AH46" i="3"/>
  <c r="AF46" i="3"/>
  <c r="CJ45" i="3"/>
  <c r="CI45" i="3"/>
  <c r="BY45" i="3"/>
  <c r="BX45" i="3"/>
  <c r="BJ45" i="3"/>
  <c r="BK45" i="3" s="1"/>
  <c r="BI45" i="3"/>
  <c r="BF45" i="3"/>
  <c r="BE45" i="3"/>
  <c r="AU45" i="3"/>
  <c r="AW45" i="3" s="1"/>
  <c r="BN45" i="3" s="1"/>
  <c r="AL45" i="3"/>
  <c r="AM45" i="3" s="1"/>
  <c r="AF45" i="3"/>
  <c r="AK45" i="3" s="1"/>
  <c r="CJ44" i="3"/>
  <c r="BY44" i="3"/>
  <c r="BX44" i="3"/>
  <c r="BK44" i="3"/>
  <c r="BJ44" i="3"/>
  <c r="BF44" i="3"/>
  <c r="BE44" i="3"/>
  <c r="AU44" i="3"/>
  <c r="AW44" i="3" s="1"/>
  <c r="AL44" i="3"/>
  <c r="AM44" i="3" s="1"/>
  <c r="BG44" i="3" s="1"/>
  <c r="AK44" i="3"/>
  <c r="AG44" i="3"/>
  <c r="AF44" i="3"/>
  <c r="CJ43" i="3"/>
  <c r="BY43" i="3"/>
  <c r="BX43" i="3"/>
  <c r="BJ43" i="3"/>
  <c r="BK43" i="3" s="1"/>
  <c r="BF43" i="3"/>
  <c r="BE43" i="3"/>
  <c r="AU43" i="3"/>
  <c r="AW43" i="3" s="1"/>
  <c r="BN43" i="3" s="1"/>
  <c r="AM43" i="3"/>
  <c r="AL43" i="3"/>
  <c r="AF43" i="3"/>
  <c r="AK43" i="3" s="1"/>
  <c r="CJ42" i="3"/>
  <c r="CI42" i="3"/>
  <c r="BY42" i="3"/>
  <c r="BX42" i="3"/>
  <c r="BJ42" i="3"/>
  <c r="BK42" i="3" s="1"/>
  <c r="BF42" i="3"/>
  <c r="BE42" i="3"/>
  <c r="AU42" i="3"/>
  <c r="AW42" i="3" s="1"/>
  <c r="AM42" i="3"/>
  <c r="AO42" i="3" s="1"/>
  <c r="AT42" i="3" s="1"/>
  <c r="AL42" i="3"/>
  <c r="AF42" i="3"/>
  <c r="AK42" i="3" s="1"/>
  <c r="CJ41" i="3"/>
  <c r="CH41" i="3"/>
  <c r="CG41" i="3"/>
  <c r="CF41" i="3"/>
  <c r="CE41" i="3"/>
  <c r="BW41" i="3"/>
  <c r="BY41" i="3" s="1"/>
  <c r="BV41" i="3"/>
  <c r="BU41" i="3"/>
  <c r="BT41" i="3"/>
  <c r="BS41" i="3"/>
  <c r="BR41" i="3"/>
  <c r="BQ41" i="3"/>
  <c r="BJ41" i="3"/>
  <c r="BK41" i="3" s="1"/>
  <c r="BF41" i="3"/>
  <c r="BN41" i="3" s="1"/>
  <c r="BE41" i="3"/>
  <c r="AU41" i="3"/>
  <c r="AW41" i="3" s="1"/>
  <c r="AJ41" i="3"/>
  <c r="AI41" i="3"/>
  <c r="AH41" i="3"/>
  <c r="AG41" i="3"/>
  <c r="AF41" i="3"/>
  <c r="CJ40" i="3"/>
  <c r="CI40" i="3"/>
  <c r="BY40" i="3"/>
  <c r="BP40" i="3"/>
  <c r="BQ40" i="3" s="1"/>
  <c r="BX40" i="3" s="1"/>
  <c r="CA40" i="3" s="1"/>
  <c r="BK40" i="3"/>
  <c r="BJ40" i="3"/>
  <c r="BF40" i="3"/>
  <c r="BE40" i="3"/>
  <c r="AW40" i="3"/>
  <c r="AU40" i="3"/>
  <c r="AL40" i="3"/>
  <c r="AM40" i="3" s="1"/>
  <c r="AK40" i="3"/>
  <c r="AF40" i="3"/>
  <c r="CJ39" i="3"/>
  <c r="CI39" i="3"/>
  <c r="BY39" i="3"/>
  <c r="BP39" i="3"/>
  <c r="BQ39" i="3" s="1"/>
  <c r="BX39" i="3" s="1"/>
  <c r="CA39" i="3" s="1"/>
  <c r="BJ39" i="3"/>
  <c r="BK39" i="3" s="1"/>
  <c r="BF39" i="3"/>
  <c r="BE39" i="3"/>
  <c r="AW39" i="3"/>
  <c r="AU39" i="3"/>
  <c r="AM39" i="3"/>
  <c r="AO39" i="3" s="1"/>
  <c r="AT39" i="3" s="1"/>
  <c r="AL39" i="3"/>
  <c r="AK39" i="3"/>
  <c r="AF39" i="3"/>
  <c r="CH38" i="3"/>
  <c r="CG38" i="3"/>
  <c r="CJ38" i="3" s="1"/>
  <c r="CF38" i="3"/>
  <c r="CE38" i="3"/>
  <c r="CD38" i="3"/>
  <c r="BY38" i="3"/>
  <c r="BW38" i="3"/>
  <c r="BU38" i="3"/>
  <c r="BT38" i="3"/>
  <c r="BS38" i="3"/>
  <c r="BR38" i="3"/>
  <c r="BQ38" i="3"/>
  <c r="BX38" i="3" s="1"/>
  <c r="CA38" i="3" s="1"/>
  <c r="BN38" i="3"/>
  <c r="BP38" i="3" s="1"/>
  <c r="BJ38" i="3"/>
  <c r="BK38" i="3" s="1"/>
  <c r="BG38" i="3"/>
  <c r="BF38" i="3"/>
  <c r="BE38" i="3"/>
  <c r="BD38" i="3"/>
  <c r="BC38" i="3"/>
  <c r="BB38" i="3"/>
  <c r="BA38" i="3"/>
  <c r="AS38" i="3"/>
  <c r="AR38" i="3"/>
  <c r="AU38" i="3" s="1"/>
  <c r="AW38" i="3" s="1"/>
  <c r="AM38" i="3"/>
  <c r="AJ38" i="3"/>
  <c r="AI38" i="3"/>
  <c r="AL38" i="3" s="1"/>
  <c r="AH38" i="3"/>
  <c r="AF38" i="3"/>
  <c r="AK38" i="3" s="1"/>
  <c r="CJ37" i="3"/>
  <c r="CI37" i="3"/>
  <c r="BY37" i="3"/>
  <c r="BK37" i="3"/>
  <c r="BJ37" i="3"/>
  <c r="BI37" i="3"/>
  <c r="BF37" i="3"/>
  <c r="BE37" i="3"/>
  <c r="AU37" i="3"/>
  <c r="AW37" i="3" s="1"/>
  <c r="BN37" i="3" s="1"/>
  <c r="BP37" i="3" s="1"/>
  <c r="BQ37" i="3" s="1"/>
  <c r="BX37" i="3" s="1"/>
  <c r="AL37" i="3"/>
  <c r="AM37" i="3" s="1"/>
  <c r="BG37" i="3" s="1"/>
  <c r="AK37" i="3"/>
  <c r="AF37" i="3"/>
  <c r="CJ36" i="3"/>
  <c r="CI36" i="3"/>
  <c r="BY36" i="3"/>
  <c r="BX36" i="3"/>
  <c r="BN36" i="3"/>
  <c r="BJ36" i="3"/>
  <c r="BK36" i="3" s="1"/>
  <c r="BG36" i="3"/>
  <c r="BF36" i="3"/>
  <c r="BE36" i="3"/>
  <c r="AW36" i="3"/>
  <c r="AU36" i="3"/>
  <c r="AT36" i="3"/>
  <c r="AV36" i="3" s="1"/>
  <c r="AO36" i="3"/>
  <c r="AM36" i="3"/>
  <c r="BI36" i="3" s="1"/>
  <c r="AL36" i="3"/>
  <c r="AK36" i="3"/>
  <c r="AF36" i="3"/>
  <c r="CJ35" i="3"/>
  <c r="CI35" i="3"/>
  <c r="BY35" i="3"/>
  <c r="BX35" i="3"/>
  <c r="BK35" i="3"/>
  <c r="BJ35" i="3"/>
  <c r="BF35" i="3"/>
  <c r="BN35" i="3" s="1"/>
  <c r="BE35" i="3"/>
  <c r="AU35" i="3"/>
  <c r="AW35" i="3" s="1"/>
  <c r="AL35" i="3"/>
  <c r="AM35" i="3" s="1"/>
  <c r="AK35" i="3"/>
  <c r="AF35" i="3"/>
  <c r="CJ34" i="3"/>
  <c r="CI34" i="3"/>
  <c r="BY34" i="3"/>
  <c r="BP34" i="3"/>
  <c r="BQ34" i="3" s="1"/>
  <c r="BX34" i="3" s="1"/>
  <c r="CA34" i="3" s="1"/>
  <c r="BJ34" i="3"/>
  <c r="BK34" i="3" s="1"/>
  <c r="BG34" i="3"/>
  <c r="BF34" i="3"/>
  <c r="BE34" i="3"/>
  <c r="AW34" i="3"/>
  <c r="AU34" i="3"/>
  <c r="AT34" i="3"/>
  <c r="AV34" i="3" s="1"/>
  <c r="AO34" i="3"/>
  <c r="AM34" i="3"/>
  <c r="BI34" i="3" s="1"/>
  <c r="AL34" i="3"/>
  <c r="AK34" i="3"/>
  <c r="AF34" i="3"/>
  <c r="CJ33" i="3"/>
  <c r="CI33" i="3"/>
  <c r="BY33" i="3"/>
  <c r="BP33" i="3"/>
  <c r="BQ33" i="3" s="1"/>
  <c r="BX33" i="3" s="1"/>
  <c r="CA33" i="3" s="1"/>
  <c r="BK33" i="3"/>
  <c r="BJ33" i="3"/>
  <c r="BF33" i="3"/>
  <c r="BE33" i="3"/>
  <c r="AU33" i="3"/>
  <c r="AW33" i="3" s="1"/>
  <c r="AL33" i="3"/>
  <c r="AM33" i="3" s="1"/>
  <c r="BG33" i="3" s="1"/>
  <c r="AF33" i="3"/>
  <c r="AK33" i="3" s="1"/>
  <c r="CJ32" i="3"/>
  <c r="CI32" i="3"/>
  <c r="BY32" i="3"/>
  <c r="BX32" i="3"/>
  <c r="CA32" i="3" s="1"/>
  <c r="CC32" i="3" s="1"/>
  <c r="BP32" i="3"/>
  <c r="BQ32" i="3" s="1"/>
  <c r="BQ31" i="3" s="1"/>
  <c r="BK32" i="3"/>
  <c r="BJ32" i="3"/>
  <c r="BF32" i="3"/>
  <c r="BE32" i="3"/>
  <c r="AU32" i="3"/>
  <c r="AW32" i="3" s="1"/>
  <c r="AM32" i="3"/>
  <c r="AL32" i="3"/>
  <c r="AK32" i="3"/>
  <c r="AF32" i="3"/>
  <c r="CI31" i="3"/>
  <c r="CH31" i="3"/>
  <c r="CG31" i="3"/>
  <c r="CF31" i="3"/>
  <c r="CE31" i="3"/>
  <c r="CD31" i="3"/>
  <c r="BY31" i="3"/>
  <c r="BW31" i="3"/>
  <c r="BU31" i="3"/>
  <c r="BT31" i="3"/>
  <c r="BS31" i="3"/>
  <c r="BR31" i="3"/>
  <c r="BK31" i="3"/>
  <c r="BJ31" i="3"/>
  <c r="BE31" i="3"/>
  <c r="BD31" i="3"/>
  <c r="BF31" i="3" s="1"/>
  <c r="BC31" i="3"/>
  <c r="BB31" i="3"/>
  <c r="BA31" i="3"/>
  <c r="AW31" i="3"/>
  <c r="AU31" i="3"/>
  <c r="AS31" i="3"/>
  <c r="AR31" i="3"/>
  <c r="AQ31" i="3"/>
  <c r="AP31" i="3"/>
  <c r="AJ31" i="3"/>
  <c r="AI31" i="3"/>
  <c r="AH31" i="3"/>
  <c r="AG31" i="3"/>
  <c r="AF31" i="3"/>
  <c r="CK30" i="3"/>
  <c r="CJ30" i="3"/>
  <c r="CI30" i="3"/>
  <c r="BZ30" i="3"/>
  <c r="BY30" i="3"/>
  <c r="BX30" i="3"/>
  <c r="CA30" i="3" s="1"/>
  <c r="CC30" i="3" s="1"/>
  <c r="BP30" i="3"/>
  <c r="BJ30" i="3"/>
  <c r="BK30" i="3" s="1"/>
  <c r="BI30" i="3"/>
  <c r="BG30" i="3"/>
  <c r="CJ29" i="3"/>
  <c r="CI29" i="3"/>
  <c r="BZ29" i="3"/>
  <c r="BW29" i="3"/>
  <c r="BY29" i="3" s="1"/>
  <c r="BU29" i="3"/>
  <c r="BT29" i="3"/>
  <c r="BS29" i="3"/>
  <c r="BR29" i="3"/>
  <c r="BQ29" i="3"/>
  <c r="BP29" i="3"/>
  <c r="BJ29" i="3"/>
  <c r="BI29" i="3"/>
  <c r="BG29" i="3"/>
  <c r="CJ28" i="3"/>
  <c r="CI28" i="3"/>
  <c r="BY28" i="3"/>
  <c r="BK28" i="3"/>
  <c r="BJ28" i="3"/>
  <c r="BF28" i="3"/>
  <c r="BE28" i="3"/>
  <c r="AU28" i="3"/>
  <c r="AW28" i="3" s="1"/>
  <c r="BN28" i="3" s="1"/>
  <c r="AL28" i="3"/>
  <c r="AM28" i="3" s="1"/>
  <c r="AF28" i="3"/>
  <c r="AK28" i="3" s="1"/>
  <c r="CJ27" i="3"/>
  <c r="CI27" i="3"/>
  <c r="BY27" i="3"/>
  <c r="BX27" i="3"/>
  <c r="CA27" i="3" s="1"/>
  <c r="CL27" i="3" s="1"/>
  <c r="BQ27" i="3"/>
  <c r="BP27" i="3"/>
  <c r="BJ27" i="3"/>
  <c r="BK27" i="3" s="1"/>
  <c r="BF27" i="3"/>
  <c r="BE27" i="3"/>
  <c r="AW27" i="3"/>
  <c r="AU27" i="3"/>
  <c r="AL27" i="3"/>
  <c r="AM27" i="3" s="1"/>
  <c r="BG27" i="3" s="1"/>
  <c r="AF27" i="3"/>
  <c r="AK27" i="3" s="1"/>
  <c r="CJ26" i="3"/>
  <c r="BY26" i="3"/>
  <c r="BP26" i="3"/>
  <c r="BQ26" i="3" s="1"/>
  <c r="BX26" i="3" s="1"/>
  <c r="CA26" i="3" s="1"/>
  <c r="BJ26" i="3"/>
  <c r="BK26" i="3" s="1"/>
  <c r="BF26" i="3"/>
  <c r="BE26" i="3"/>
  <c r="AU26" i="3"/>
  <c r="AW26" i="3" s="1"/>
  <c r="AM26" i="3"/>
  <c r="BG26" i="3" s="1"/>
  <c r="AL26" i="3"/>
  <c r="AF26" i="3"/>
  <c r="AK26" i="3" s="1"/>
  <c r="CJ25" i="3"/>
  <c r="CI25" i="3"/>
  <c r="CA25" i="3"/>
  <c r="BY25" i="3"/>
  <c r="BX25" i="3"/>
  <c r="BP25" i="3"/>
  <c r="BJ25" i="3"/>
  <c r="BK25" i="3" s="1"/>
  <c r="BI25" i="3"/>
  <c r="BF25" i="3"/>
  <c r="BE25" i="3"/>
  <c r="AW25" i="3"/>
  <c r="AU25" i="3"/>
  <c r="AL25" i="3"/>
  <c r="AM25" i="3" s="1"/>
  <c r="AK25" i="3"/>
  <c r="AF25" i="3"/>
  <c r="CJ24" i="3"/>
  <c r="CE24" i="3"/>
  <c r="BW24" i="3"/>
  <c r="BY24" i="3" s="1"/>
  <c r="BU24" i="3"/>
  <c r="BT24" i="3"/>
  <c r="BS24" i="3"/>
  <c r="BR24" i="3"/>
  <c r="BJ24" i="3"/>
  <c r="BK24" i="3" s="1"/>
  <c r="BD24" i="3"/>
  <c r="BC24" i="3"/>
  <c r="BF24" i="3" s="1"/>
  <c r="BB24" i="3"/>
  <c r="BA24" i="3"/>
  <c r="AU24" i="3"/>
  <c r="AW24" i="3" s="1"/>
  <c r="AS24" i="3"/>
  <c r="AR24" i="3"/>
  <c r="AQ24" i="3"/>
  <c r="AJ24" i="3"/>
  <c r="AI24" i="3"/>
  <c r="AL24" i="3" s="1"/>
  <c r="AM24" i="3" s="1"/>
  <c r="AH24" i="3"/>
  <c r="AG24" i="3"/>
  <c r="AF24" i="3"/>
  <c r="CJ23" i="3"/>
  <c r="CI23" i="3"/>
  <c r="BY23" i="3"/>
  <c r="BP23" i="3"/>
  <c r="BQ23" i="3" s="1"/>
  <c r="BQ19" i="3" s="1"/>
  <c r="BJ23" i="3"/>
  <c r="BK23" i="3" s="1"/>
  <c r="BF23" i="3"/>
  <c r="BE23" i="3"/>
  <c r="AU23" i="3"/>
  <c r="AW23" i="3" s="1"/>
  <c r="AO23" i="3"/>
  <c r="AT23" i="3" s="1"/>
  <c r="AM23" i="3"/>
  <c r="AL23" i="3"/>
  <c r="AF23" i="3"/>
  <c r="AK23" i="3" s="1"/>
  <c r="CJ22" i="3"/>
  <c r="CI22" i="3"/>
  <c r="BY22" i="3"/>
  <c r="BX22" i="3"/>
  <c r="CA22" i="3" s="1"/>
  <c r="BP22" i="3"/>
  <c r="BJ22" i="3"/>
  <c r="BK22" i="3" s="1"/>
  <c r="BF22" i="3"/>
  <c r="BE22" i="3"/>
  <c r="AW22" i="3"/>
  <c r="AU22" i="3"/>
  <c r="AL22" i="3"/>
  <c r="AM22" i="3" s="1"/>
  <c r="AF22" i="3"/>
  <c r="AK22" i="3" s="1"/>
  <c r="CK21" i="3"/>
  <c r="CJ21" i="3"/>
  <c r="CI21" i="3"/>
  <c r="BY21" i="3"/>
  <c r="BX21" i="3"/>
  <c r="BP21" i="3"/>
  <c r="BJ21" i="3"/>
  <c r="BK21" i="3" s="1"/>
  <c r="BF21" i="3"/>
  <c r="BE21" i="3"/>
  <c r="AW21" i="3"/>
  <c r="BN21" i="3" s="1"/>
  <c r="CA21" i="3" s="1"/>
  <c r="AU21" i="3"/>
  <c r="AL21" i="3"/>
  <c r="AM21" i="3" s="1"/>
  <c r="AF21" i="3"/>
  <c r="AK21" i="3" s="1"/>
  <c r="CJ20" i="3"/>
  <c r="CI20" i="3"/>
  <c r="BY20" i="3"/>
  <c r="BX20" i="3"/>
  <c r="BJ20" i="3"/>
  <c r="BK20" i="3" s="1"/>
  <c r="BI20" i="3"/>
  <c r="BG20" i="3"/>
  <c r="BF20" i="3"/>
  <c r="BE20" i="3"/>
  <c r="AV20" i="3"/>
  <c r="BL20" i="3" s="1"/>
  <c r="BM20" i="3" s="1"/>
  <c r="AU20" i="3"/>
  <c r="AW20" i="3" s="1"/>
  <c r="BN20" i="3" s="1"/>
  <c r="AT20" i="3"/>
  <c r="AL20" i="3"/>
  <c r="AM20" i="3" s="1"/>
  <c r="AO20" i="3" s="1"/>
  <c r="AF20" i="3"/>
  <c r="AK20" i="3" s="1"/>
  <c r="CJ19" i="3"/>
  <c r="CI19" i="3"/>
  <c r="CD19" i="3"/>
  <c r="BY19" i="3"/>
  <c r="BW19" i="3"/>
  <c r="BU19" i="3"/>
  <c r="BT19" i="3"/>
  <c r="BS19" i="3"/>
  <c r="BR19" i="3"/>
  <c r="BK19" i="3"/>
  <c r="BJ19" i="3"/>
  <c r="BD19" i="3"/>
  <c r="BC19" i="3"/>
  <c r="BE19" i="3" s="1"/>
  <c r="BB19" i="3"/>
  <c r="BA19" i="3"/>
  <c r="AS19" i="3"/>
  <c r="AR19" i="3"/>
  <c r="AU19" i="3" s="1"/>
  <c r="AW19" i="3" s="1"/>
  <c r="AO19" i="3"/>
  <c r="AT19" i="3" s="1"/>
  <c r="AV19" i="3" s="1"/>
  <c r="AJ19" i="3"/>
  <c r="AI19" i="3"/>
  <c r="AL19" i="3" s="1"/>
  <c r="AM19" i="3" s="1"/>
  <c r="AH19" i="3"/>
  <c r="AF19" i="3"/>
  <c r="AK19" i="3" s="1"/>
  <c r="CJ18" i="3"/>
  <c r="CI18" i="3"/>
  <c r="BY18" i="3"/>
  <c r="BN18" i="3"/>
  <c r="BP18" i="3" s="1"/>
  <c r="BQ18" i="3" s="1"/>
  <c r="BK18" i="3"/>
  <c r="BJ18" i="3"/>
  <c r="BF18" i="3"/>
  <c r="BE18" i="3"/>
  <c r="AU18" i="3"/>
  <c r="AW18" i="3" s="1"/>
  <c r="AL18" i="3"/>
  <c r="AM18" i="3" s="1"/>
  <c r="BG18" i="3" s="1"/>
  <c r="AF18" i="3"/>
  <c r="AK18" i="3" s="1"/>
  <c r="CJ17" i="3"/>
  <c r="CI17" i="3"/>
  <c r="BY17" i="3"/>
  <c r="BW17" i="3"/>
  <c r="BV17" i="3"/>
  <c r="BU17" i="3"/>
  <c r="BT17" i="3"/>
  <c r="BS17" i="3"/>
  <c r="BR17" i="3"/>
  <c r="BP17" i="3"/>
  <c r="BJ17" i="3"/>
  <c r="BK17" i="3" s="1"/>
  <c r="BF17" i="3"/>
  <c r="BE17" i="3"/>
  <c r="AW17" i="3"/>
  <c r="AU17" i="3"/>
  <c r="AO17" i="3"/>
  <c r="AT17" i="3" s="1"/>
  <c r="AM17" i="3"/>
  <c r="AL17" i="3"/>
  <c r="AK17" i="3"/>
  <c r="AF17" i="3"/>
  <c r="CJ16" i="3"/>
  <c r="CI16" i="3"/>
  <c r="BY16" i="3"/>
  <c r="BX16" i="3"/>
  <c r="BK16" i="3"/>
  <c r="BJ16" i="3"/>
  <c r="BI16" i="3"/>
  <c r="BG16" i="3"/>
  <c r="BF16" i="3"/>
  <c r="BN16" i="3" s="1"/>
  <c r="BE16" i="3"/>
  <c r="AU16" i="3"/>
  <c r="AW16" i="3" s="1"/>
  <c r="AO16" i="3"/>
  <c r="AT16" i="3" s="1"/>
  <c r="AV16" i="3" s="1"/>
  <c r="AL16" i="3"/>
  <c r="AM16" i="3" s="1"/>
  <c r="AF16" i="3"/>
  <c r="AK16" i="3" s="1"/>
  <c r="CJ15" i="3"/>
  <c r="CI15" i="3"/>
  <c r="BY15" i="3"/>
  <c r="BW15" i="3"/>
  <c r="BV15" i="3"/>
  <c r="BU15" i="3"/>
  <c r="BT15" i="3"/>
  <c r="BS15" i="3"/>
  <c r="BR15" i="3"/>
  <c r="BQ15" i="3"/>
  <c r="BK15" i="3"/>
  <c r="BJ15" i="3"/>
  <c r="BF15" i="3"/>
  <c r="BE15" i="3"/>
  <c r="AU15" i="3"/>
  <c r="AW15" i="3" s="1"/>
  <c r="AL15" i="3"/>
  <c r="AM15" i="3" s="1"/>
  <c r="AF15" i="3"/>
  <c r="AK15" i="3" s="1"/>
  <c r="CJ14" i="3"/>
  <c r="BY14" i="3"/>
  <c r="BP14" i="3"/>
  <c r="BQ14" i="3" s="1"/>
  <c r="BX14" i="3" s="1"/>
  <c r="CA14" i="3" s="1"/>
  <c r="BM14" i="3"/>
  <c r="BK14" i="3"/>
  <c r="BI14" i="3"/>
  <c r="BF14" i="3"/>
  <c r="BE14" i="3"/>
  <c r="BL14" i="3" s="1"/>
  <c r="BZ14" i="3" s="1"/>
  <c r="AZ14" i="3"/>
  <c r="AW14" i="3"/>
  <c r="AV14" i="3"/>
  <c r="AU14" i="3"/>
  <c r="AL14" i="3"/>
  <c r="AM14" i="3" s="1"/>
  <c r="AO14" i="3" s="1"/>
  <c r="AT14" i="3" s="1"/>
  <c r="AF14" i="3"/>
  <c r="AG14" i="3" s="1"/>
  <c r="AG6" i="3" s="1"/>
  <c r="AG52" i="3" s="1"/>
  <c r="CJ13" i="3"/>
  <c r="CI13" i="3"/>
  <c r="BY13" i="3"/>
  <c r="BX13" i="3"/>
  <c r="CA13" i="3" s="1"/>
  <c r="CC13" i="3" s="1"/>
  <c r="BP13" i="3"/>
  <c r="BL13" i="3"/>
  <c r="BK13" i="3"/>
  <c r="BF13" i="3"/>
  <c r="BE13" i="3"/>
  <c r="AZ13" i="3"/>
  <c r="AU13" i="3"/>
  <c r="AW13" i="3" s="1"/>
  <c r="AL13" i="3"/>
  <c r="AM13" i="3" s="1"/>
  <c r="AF13" i="3"/>
  <c r="AK13" i="3" s="1"/>
  <c r="CJ12" i="3"/>
  <c r="CI12" i="3"/>
  <c r="CA12" i="3"/>
  <c r="CC12" i="3" s="1"/>
  <c r="BY12" i="3"/>
  <c r="BX12" i="3"/>
  <c r="BK12" i="3"/>
  <c r="BJ12" i="3"/>
  <c r="BI12" i="3"/>
  <c r="BG12" i="3"/>
  <c r="BF12" i="3"/>
  <c r="BN12" i="3" s="1"/>
  <c r="BP12" i="3" s="1"/>
  <c r="BE12" i="3"/>
  <c r="AZ12" i="3"/>
  <c r="AX12" i="3"/>
  <c r="BL12" i="3" s="1"/>
  <c r="CJ11" i="3"/>
  <c r="CI11" i="3"/>
  <c r="BY11" i="3"/>
  <c r="BN11" i="3"/>
  <c r="BJ11" i="3"/>
  <c r="BK11" i="3" s="1"/>
  <c r="BG11" i="3"/>
  <c r="BF11" i="3"/>
  <c r="BE11" i="3"/>
  <c r="AU11" i="3"/>
  <c r="AW11" i="3" s="1"/>
  <c r="AT11" i="3"/>
  <c r="AV11" i="3" s="1"/>
  <c r="AX11" i="3" s="1"/>
  <c r="AO11" i="3"/>
  <c r="AM11" i="3"/>
  <c r="BI11" i="3" s="1"/>
  <c r="AL11" i="3"/>
  <c r="AF11" i="3"/>
  <c r="AK11" i="3" s="1"/>
  <c r="CJ10" i="3"/>
  <c r="CI10" i="3"/>
  <c r="CA10" i="3"/>
  <c r="BY10" i="3"/>
  <c r="BX10" i="3"/>
  <c r="BN10" i="3"/>
  <c r="BP10" i="3" s="1"/>
  <c r="BK10" i="3"/>
  <c r="BJ10" i="3"/>
  <c r="BG10" i="3"/>
  <c r="BF10" i="3"/>
  <c r="BE10" i="3"/>
  <c r="AU10" i="3"/>
  <c r="AW10" i="3" s="1"/>
  <c r="AO10" i="3"/>
  <c r="AT10" i="3" s="1"/>
  <c r="AV10" i="3" s="1"/>
  <c r="AX10" i="3" s="1"/>
  <c r="AM10" i="3"/>
  <c r="BI10" i="3" s="1"/>
  <c r="AL10" i="3"/>
  <c r="AF10" i="3"/>
  <c r="AK10" i="3" s="1"/>
  <c r="CJ9" i="3"/>
  <c r="CI9" i="3"/>
  <c r="BY9" i="3"/>
  <c r="BK9" i="3"/>
  <c r="BJ9" i="3"/>
  <c r="BI9" i="3"/>
  <c r="BG9" i="3"/>
  <c r="BF9" i="3"/>
  <c r="BN9" i="3" s="1"/>
  <c r="BE9" i="3"/>
  <c r="AU9" i="3"/>
  <c r="AW9" i="3" s="1"/>
  <c r="AO9" i="3"/>
  <c r="AT9" i="3" s="1"/>
  <c r="AV9" i="3" s="1"/>
  <c r="AX9" i="3" s="1"/>
  <c r="AL9" i="3"/>
  <c r="AM9" i="3" s="1"/>
  <c r="AF9" i="3"/>
  <c r="AK9" i="3" s="1"/>
  <c r="CJ8" i="3"/>
  <c r="CI8" i="3"/>
  <c r="BY8" i="3"/>
  <c r="BX8" i="3"/>
  <c r="BN8" i="3"/>
  <c r="BJ8" i="3"/>
  <c r="BJ6" i="3" s="1"/>
  <c r="BK6" i="3" s="1"/>
  <c r="BF8" i="3"/>
  <c r="BE8" i="3"/>
  <c r="AW8" i="3"/>
  <c r="AU8" i="3"/>
  <c r="AM8" i="3"/>
  <c r="AO8" i="3" s="1"/>
  <c r="AT8" i="3" s="1"/>
  <c r="AL8" i="3"/>
  <c r="AK8" i="3"/>
  <c r="AF8" i="3"/>
  <c r="CJ7" i="3"/>
  <c r="CI7" i="3"/>
  <c r="BY7" i="3"/>
  <c r="BN7" i="3"/>
  <c r="BJ7" i="3"/>
  <c r="BK7" i="3" s="1"/>
  <c r="BF7" i="3"/>
  <c r="BE7" i="3"/>
  <c r="AU7" i="3"/>
  <c r="AW7" i="3" s="1"/>
  <c r="AM7" i="3"/>
  <c r="AO7" i="3" s="1"/>
  <c r="AT7" i="3" s="1"/>
  <c r="AV7" i="3" s="1"/>
  <c r="AX7" i="3" s="1"/>
  <c r="AL7" i="3"/>
  <c r="AF7" i="3"/>
  <c r="AK7" i="3" s="1"/>
  <c r="CH6" i="3"/>
  <c r="CG6" i="3"/>
  <c r="CF6" i="3"/>
  <c r="CF52" i="3" s="1"/>
  <c r="CE6" i="3"/>
  <c r="BY6" i="3"/>
  <c r="BW6" i="3"/>
  <c r="BW52" i="3" s="1"/>
  <c r="BY52" i="3" s="1"/>
  <c r="BV6" i="3"/>
  <c r="BV52" i="3" s="1"/>
  <c r="BU6" i="3"/>
  <c r="BT6" i="3"/>
  <c r="BS6" i="3"/>
  <c r="BR6" i="3"/>
  <c r="BR52" i="3" s="1"/>
  <c r="BD6" i="3"/>
  <c r="BD52" i="3" s="1"/>
  <c r="BC6" i="3"/>
  <c r="BF6" i="3" s="1"/>
  <c r="BN6" i="3" s="1"/>
  <c r="BB6" i="3"/>
  <c r="BB52" i="3" s="1"/>
  <c r="BA6" i="3"/>
  <c r="AU6" i="3"/>
  <c r="AW6" i="3" s="1"/>
  <c r="AS6" i="3"/>
  <c r="AR6" i="3"/>
  <c r="AQ6" i="3"/>
  <c r="AP6" i="3"/>
  <c r="AL6" i="3"/>
  <c r="AM6" i="3" s="1"/>
  <c r="AJ6" i="3"/>
  <c r="AJ52" i="3" s="1"/>
  <c r="AI6" i="3"/>
  <c r="AH6" i="3"/>
  <c r="AF6" i="3"/>
  <c r="AK6" i="3" s="1"/>
  <c r="CA16" i="3" l="1"/>
  <c r="BZ16" i="3"/>
  <c r="BP16" i="3"/>
  <c r="BQ17" i="3"/>
  <c r="BX17" i="3" s="1"/>
  <c r="CA17" i="3" s="1"/>
  <c r="BX18" i="3"/>
  <c r="CK26" i="3"/>
  <c r="CC26" i="3"/>
  <c r="CD26" i="3" s="1"/>
  <c r="CM27" i="3"/>
  <c r="CO27" i="3"/>
  <c r="BL10" i="3"/>
  <c r="BM10" i="3" s="1"/>
  <c r="AZ10" i="3"/>
  <c r="BP45" i="3"/>
  <c r="CA45" i="3"/>
  <c r="BP9" i="3"/>
  <c r="BQ9" i="3" s="1"/>
  <c r="BX9" i="3" s="1"/>
  <c r="CA9" i="3" s="1"/>
  <c r="AX19" i="3"/>
  <c r="BL19" i="3"/>
  <c r="BM19" i="3" s="1"/>
  <c r="AZ19" i="3"/>
  <c r="BI24" i="3"/>
  <c r="BG24" i="3"/>
  <c r="AO24" i="3"/>
  <c r="AT24" i="3" s="1"/>
  <c r="AV24" i="3" s="1"/>
  <c r="BG15" i="3"/>
  <c r="BI15" i="3"/>
  <c r="AO15" i="3"/>
  <c r="AT15" i="3" s="1"/>
  <c r="AV15" i="3" s="1"/>
  <c r="AX16" i="3"/>
  <c r="AZ16" i="3"/>
  <c r="BL16" i="3"/>
  <c r="BM16" i="3" s="1"/>
  <c r="CC38" i="3"/>
  <c r="CK38" i="3"/>
  <c r="BL47" i="3"/>
  <c r="BM47" i="3" s="1"/>
  <c r="CN47" i="3" s="1"/>
  <c r="AZ47" i="3"/>
  <c r="AX47" i="3"/>
  <c r="AZ7" i="3"/>
  <c r="BL7" i="3"/>
  <c r="BM7" i="3" s="1"/>
  <c r="AX6" i="3"/>
  <c r="BM12" i="3"/>
  <c r="BZ12" i="3"/>
  <c r="AZ9" i="3"/>
  <c r="BL9" i="3"/>
  <c r="BM9" i="3" s="1"/>
  <c r="CK14" i="3"/>
  <c r="CC14" i="3"/>
  <c r="CD14" i="3" s="1"/>
  <c r="BN19" i="3"/>
  <c r="CA20" i="3"/>
  <c r="BP20" i="3"/>
  <c r="BZ20" i="3"/>
  <c r="BG21" i="3"/>
  <c r="BI21" i="3"/>
  <c r="AO21" i="3"/>
  <c r="AT21" i="3" s="1"/>
  <c r="AV21" i="3" s="1"/>
  <c r="AX36" i="3"/>
  <c r="BL36" i="3"/>
  <c r="AZ36" i="3"/>
  <c r="BL11" i="3"/>
  <c r="BM11" i="3" s="1"/>
  <c r="AZ11" i="3"/>
  <c r="AO13" i="3"/>
  <c r="AT13" i="3" s="1"/>
  <c r="AV13" i="3" s="1"/>
  <c r="BI13" i="3"/>
  <c r="BG13" i="3"/>
  <c r="BP28" i="3"/>
  <c r="BQ28" i="3" s="1"/>
  <c r="BX28" i="3" s="1"/>
  <c r="CA28" i="3" s="1"/>
  <c r="BN24" i="3"/>
  <c r="BN52" i="3" s="1"/>
  <c r="BK8" i="3"/>
  <c r="CL10" i="3"/>
  <c r="CK10" i="3"/>
  <c r="AO18" i="3"/>
  <c r="AT18" i="3" s="1"/>
  <c r="AV18" i="3" s="1"/>
  <c r="AQ52" i="3"/>
  <c r="CC10" i="3"/>
  <c r="AK14" i="3"/>
  <c r="BX15" i="3"/>
  <c r="CK22" i="3"/>
  <c r="CL22" i="3"/>
  <c r="BU52" i="3"/>
  <c r="CL25" i="3"/>
  <c r="CK25" i="3"/>
  <c r="BG28" i="3"/>
  <c r="AO28" i="3"/>
  <c r="AT28" i="3" s="1"/>
  <c r="AV28" i="3" s="1"/>
  <c r="BK29" i="3"/>
  <c r="BM29" i="3"/>
  <c r="BG45" i="3"/>
  <c r="AO45" i="3"/>
  <c r="AT45" i="3" s="1"/>
  <c r="AV45" i="3" s="1"/>
  <c r="AR52" i="3"/>
  <c r="BT52" i="3"/>
  <c r="BG7" i="3"/>
  <c r="CA8" i="3"/>
  <c r="BP8" i="3"/>
  <c r="BF19" i="3"/>
  <c r="AK24" i="3"/>
  <c r="AX34" i="3"/>
  <c r="AZ34" i="3"/>
  <c r="BL34" i="3"/>
  <c r="BP35" i="3"/>
  <c r="BN31" i="3"/>
  <c r="BX50" i="3"/>
  <c r="BI7" i="3"/>
  <c r="BM13" i="3"/>
  <c r="BZ13" i="3"/>
  <c r="CK13" i="3"/>
  <c r="BG14" i="3"/>
  <c r="BN15" i="3"/>
  <c r="CA18" i="3"/>
  <c r="BG19" i="3"/>
  <c r="BI19" i="3"/>
  <c r="CC21" i="3"/>
  <c r="CL21" i="3"/>
  <c r="CC22" i="3"/>
  <c r="BG23" i="3"/>
  <c r="AV23" i="3"/>
  <c r="BI23" i="3"/>
  <c r="BQ24" i="3"/>
  <c r="BX24" i="3" s="1"/>
  <c r="BX29" i="3"/>
  <c r="CA29" i="3" s="1"/>
  <c r="CJ31" i="3"/>
  <c r="CL39" i="3"/>
  <c r="CK39" i="3"/>
  <c r="CC39" i="3"/>
  <c r="CL40" i="3"/>
  <c r="CK40" i="3"/>
  <c r="CC40" i="3"/>
  <c r="BN42" i="3"/>
  <c r="BP43" i="3"/>
  <c r="CA43" i="3"/>
  <c r="BG6" i="3"/>
  <c r="BI6" i="3"/>
  <c r="CL13" i="3"/>
  <c r="BG17" i="3"/>
  <c r="AV17" i="3"/>
  <c r="CK32" i="3"/>
  <c r="CL33" i="3"/>
  <c r="CK33" i="3"/>
  <c r="CC33" i="3"/>
  <c r="BG35" i="3"/>
  <c r="AO35" i="3"/>
  <c r="AT35" i="3" s="1"/>
  <c r="AV35" i="3" s="1"/>
  <c r="BI35" i="3"/>
  <c r="BI46" i="3"/>
  <c r="AO46" i="3"/>
  <c r="AT46" i="3" s="1"/>
  <c r="BG46" i="3"/>
  <c r="AV46" i="3"/>
  <c r="AO50" i="3"/>
  <c r="AT50" i="3" s="1"/>
  <c r="BI50" i="3"/>
  <c r="AV50" i="3"/>
  <c r="BG50" i="3"/>
  <c r="BI18" i="3"/>
  <c r="BG25" i="3"/>
  <c r="AO25" i="3"/>
  <c r="BX31" i="3"/>
  <c r="CL32" i="3"/>
  <c r="CA37" i="3"/>
  <c r="BP41" i="3"/>
  <c r="CC49" i="3"/>
  <c r="CK49" i="3"/>
  <c r="CL49" i="3"/>
  <c r="CC51" i="3"/>
  <c r="CK51" i="3"/>
  <c r="CL51" i="3"/>
  <c r="BP6" i="3"/>
  <c r="BI44" i="3"/>
  <c r="BI51" i="3"/>
  <c r="AO51" i="3"/>
  <c r="AT51" i="3" s="1"/>
  <c r="AV51" i="3"/>
  <c r="BG51" i="3"/>
  <c r="BC52" i="3"/>
  <c r="BF52" i="3" s="1"/>
  <c r="AO6" i="3"/>
  <c r="AT6" i="3" s="1"/>
  <c r="AV6" i="3" s="1"/>
  <c r="BE6" i="3"/>
  <c r="CG52" i="3"/>
  <c r="CJ6" i="3"/>
  <c r="AX20" i="3"/>
  <c r="AZ20" i="3"/>
  <c r="CK27" i="3"/>
  <c r="CC27" i="3"/>
  <c r="AH52" i="3"/>
  <c r="BS52" i="3"/>
  <c r="CH52" i="3"/>
  <c r="BP7" i="3"/>
  <c r="BQ7" i="3" s="1"/>
  <c r="BP11" i="3"/>
  <c r="BQ11" i="3" s="1"/>
  <c r="BX11" i="3" s="1"/>
  <c r="CA11" i="3" s="1"/>
  <c r="CK12" i="3"/>
  <c r="BI17" i="3"/>
  <c r="BX19" i="3"/>
  <c r="AO44" i="3"/>
  <c r="AT44" i="3" s="1"/>
  <c r="AV44" i="3" s="1"/>
  <c r="AI52" i="3"/>
  <c r="BI8" i="3"/>
  <c r="BG8" i="3"/>
  <c r="AV8" i="3"/>
  <c r="AX8" i="3" s="1"/>
  <c r="BZ10" i="3"/>
  <c r="CL12" i="3"/>
  <c r="AO22" i="3"/>
  <c r="AT22" i="3" s="1"/>
  <c r="AV22" i="3" s="1"/>
  <c r="BI22" i="3"/>
  <c r="BG22" i="3"/>
  <c r="BX23" i="3"/>
  <c r="CA23" i="3" s="1"/>
  <c r="CC25" i="3"/>
  <c r="AO27" i="3"/>
  <c r="AT27" i="3" s="1"/>
  <c r="AV27" i="3" s="1"/>
  <c r="BI27" i="3"/>
  <c r="BI28" i="3"/>
  <c r="CA35" i="3"/>
  <c r="BN44" i="3"/>
  <c r="BZ47" i="3"/>
  <c r="BP47" i="3"/>
  <c r="BQ47" i="3" s="1"/>
  <c r="CK47" i="3"/>
  <c r="BN46" i="3"/>
  <c r="AK31" i="3"/>
  <c r="AL31" i="3"/>
  <c r="AM31" i="3" s="1"/>
  <c r="BI32" i="3"/>
  <c r="BG32" i="3"/>
  <c r="BX41" i="3"/>
  <c r="CA41" i="3" s="1"/>
  <c r="BI42" i="3"/>
  <c r="AS52" i="3"/>
  <c r="BA52" i="3"/>
  <c r="CE52" i="3"/>
  <c r="AO26" i="3"/>
  <c r="AT26" i="3" s="1"/>
  <c r="AO32" i="3"/>
  <c r="AT32" i="3" s="1"/>
  <c r="AV32" i="3" s="1"/>
  <c r="CC34" i="3"/>
  <c r="CK34" i="3"/>
  <c r="CL34" i="3"/>
  <c r="BI38" i="3"/>
  <c r="AO38" i="3"/>
  <c r="AT38" i="3" s="1"/>
  <c r="AV38" i="3"/>
  <c r="AL41" i="3"/>
  <c r="AM41" i="3" s="1"/>
  <c r="AK41" i="3"/>
  <c r="BI43" i="3"/>
  <c r="AO43" i="3"/>
  <c r="AT43" i="3" s="1"/>
  <c r="AV43" i="3" s="1"/>
  <c r="BG43" i="3"/>
  <c r="AK46" i="3"/>
  <c r="BG49" i="3"/>
  <c r="AO49" i="3"/>
  <c r="AT49" i="3" s="1"/>
  <c r="AV49" i="3" s="1"/>
  <c r="BI49" i="3"/>
  <c r="BE24" i="3"/>
  <c r="BI26" i="3"/>
  <c r="AV26" i="3"/>
  <c r="CL30" i="3"/>
  <c r="BG40" i="3"/>
  <c r="AO40" i="3"/>
  <c r="AT40" i="3" s="1"/>
  <c r="AV40" i="3" s="1"/>
  <c r="BI40" i="3"/>
  <c r="BG42" i="3"/>
  <c r="AV42" i="3"/>
  <c r="BM30" i="3"/>
  <c r="AO33" i="3"/>
  <c r="AT33" i="3" s="1"/>
  <c r="CA36" i="3"/>
  <c r="BP36" i="3"/>
  <c r="AO37" i="3"/>
  <c r="AT37" i="3" s="1"/>
  <c r="AV37" i="3" s="1"/>
  <c r="CI38" i="3"/>
  <c r="CL38" i="3" s="1"/>
  <c r="CM47" i="3"/>
  <c r="CO47" i="3"/>
  <c r="BI48" i="3"/>
  <c r="AO48" i="3"/>
  <c r="AT48" i="3" s="1"/>
  <c r="AV48" i="3" s="1"/>
  <c r="CA50" i="3"/>
  <c r="BI33" i="3"/>
  <c r="AV33" i="3"/>
  <c r="BI39" i="3"/>
  <c r="BG39" i="3"/>
  <c r="AV39" i="3"/>
  <c r="AU46" i="3"/>
  <c r="AW46" i="3" s="1"/>
  <c r="CJ46" i="3"/>
  <c r="AZ27" i="3" l="1"/>
  <c r="BL27" i="3"/>
  <c r="AX27" i="3"/>
  <c r="AX44" i="3"/>
  <c r="BL44" i="3"/>
  <c r="BM44" i="3" s="1"/>
  <c r="AZ44" i="3"/>
  <c r="AZ21" i="3"/>
  <c r="BL21" i="3"/>
  <c r="AX21" i="3"/>
  <c r="AZ15" i="3"/>
  <c r="BL15" i="3"/>
  <c r="BM15" i="3" s="1"/>
  <c r="AX15" i="3"/>
  <c r="BL45" i="3"/>
  <c r="AX45" i="3"/>
  <c r="AZ45" i="3"/>
  <c r="BP52" i="3"/>
  <c r="AX49" i="3"/>
  <c r="AZ49" i="3"/>
  <c r="BL49" i="3"/>
  <c r="CC28" i="3"/>
  <c r="CL28" i="3"/>
  <c r="CK28" i="3"/>
  <c r="BL24" i="3"/>
  <c r="BM24" i="3" s="1"/>
  <c r="AX24" i="3"/>
  <c r="AZ24" i="3"/>
  <c r="CK9" i="3"/>
  <c r="CC9" i="3"/>
  <c r="CL9" i="3"/>
  <c r="AX18" i="3"/>
  <c r="BL18" i="3"/>
  <c r="AZ18" i="3"/>
  <c r="CM38" i="3"/>
  <c r="CO38" i="3"/>
  <c r="AX32" i="3"/>
  <c r="BL32" i="3"/>
  <c r="AZ32" i="3"/>
  <c r="CC41" i="3"/>
  <c r="CK41" i="3"/>
  <c r="AX22" i="3"/>
  <c r="AZ22" i="3"/>
  <c r="BL22" i="3"/>
  <c r="BL28" i="3"/>
  <c r="AZ28" i="3"/>
  <c r="AX28" i="3"/>
  <c r="CL50" i="3"/>
  <c r="CC50" i="3"/>
  <c r="CK50" i="3"/>
  <c r="BL42" i="3"/>
  <c r="BM42" i="3" s="1"/>
  <c r="AZ42" i="3"/>
  <c r="AX42" i="3"/>
  <c r="AV31" i="3"/>
  <c r="BG31" i="3"/>
  <c r="BI31" i="3"/>
  <c r="AO31" i="3"/>
  <c r="AT31" i="3" s="1"/>
  <c r="AL52" i="3"/>
  <c r="AM52" i="3" s="1"/>
  <c r="AK52" i="3"/>
  <c r="CM32" i="3"/>
  <c r="CO32" i="3"/>
  <c r="AX35" i="3"/>
  <c r="BL35" i="3"/>
  <c r="AZ35" i="3"/>
  <c r="BP31" i="3"/>
  <c r="CA31" i="3"/>
  <c r="CM25" i="3"/>
  <c r="CO25" i="3"/>
  <c r="CN13" i="3"/>
  <c r="BM36" i="3"/>
  <c r="BZ36" i="3"/>
  <c r="AZ39" i="3"/>
  <c r="AX39" i="3"/>
  <c r="BL39" i="3"/>
  <c r="AX37" i="3"/>
  <c r="BL37" i="3"/>
  <c r="AZ37" i="3"/>
  <c r="BL38" i="3"/>
  <c r="AZ38" i="3"/>
  <c r="AX38" i="3"/>
  <c r="CL35" i="3"/>
  <c r="CK35" i="3"/>
  <c r="CC35" i="3"/>
  <c r="CO12" i="3"/>
  <c r="CM12" i="3"/>
  <c r="CN12" i="3" s="1"/>
  <c r="BX7" i="3"/>
  <c r="CA7" i="3" s="1"/>
  <c r="BQ6" i="3"/>
  <c r="AZ48" i="3"/>
  <c r="BL48" i="3"/>
  <c r="AX48" i="3"/>
  <c r="BP46" i="3"/>
  <c r="CA46" i="3"/>
  <c r="CC23" i="3"/>
  <c r="CL23" i="3"/>
  <c r="CK23" i="3"/>
  <c r="AP25" i="3"/>
  <c r="AP24" i="3" s="1"/>
  <c r="AP52" i="3" s="1"/>
  <c r="AT25" i="3"/>
  <c r="AV25" i="3" s="1"/>
  <c r="AX23" i="3"/>
  <c r="BL23" i="3"/>
  <c r="AZ23" i="3"/>
  <c r="AU52" i="3"/>
  <c r="AW52" i="3" s="1"/>
  <c r="CO22" i="3"/>
  <c r="CM22" i="3"/>
  <c r="CK20" i="3"/>
  <c r="CC20" i="3"/>
  <c r="CL20" i="3"/>
  <c r="CI26" i="3"/>
  <c r="CL26" i="3" s="1"/>
  <c r="CD24" i="3"/>
  <c r="CI24" i="3" s="1"/>
  <c r="CC36" i="3"/>
  <c r="CK36" i="3"/>
  <c r="CL36" i="3"/>
  <c r="AX40" i="3"/>
  <c r="BL40" i="3"/>
  <c r="AZ40" i="3"/>
  <c r="AZ43" i="3"/>
  <c r="AX43" i="3"/>
  <c r="BL43" i="3"/>
  <c r="AZ8" i="3"/>
  <c r="BL8" i="3"/>
  <c r="BZ7" i="3"/>
  <c r="AZ50" i="3"/>
  <c r="BL50" i="3"/>
  <c r="AX50" i="3"/>
  <c r="BZ42" i="3"/>
  <c r="CA42" i="3"/>
  <c r="BP42" i="3"/>
  <c r="CM39" i="3"/>
  <c r="CO39" i="3"/>
  <c r="CC18" i="3"/>
  <c r="CK18" i="3"/>
  <c r="CL18" i="3"/>
  <c r="BM34" i="3"/>
  <c r="BZ34" i="3"/>
  <c r="BP19" i="3"/>
  <c r="CA19" i="3"/>
  <c r="BZ19" i="3"/>
  <c r="BZ9" i="3"/>
  <c r="CK16" i="3"/>
  <c r="CL16" i="3"/>
  <c r="CC16" i="3"/>
  <c r="AX33" i="3"/>
  <c r="BL33" i="3"/>
  <c r="AZ33" i="3"/>
  <c r="CM34" i="3"/>
  <c r="CO34" i="3"/>
  <c r="BQ46" i="3"/>
  <c r="BX46" i="3" s="1"/>
  <c r="BX47" i="3"/>
  <c r="AZ51" i="3"/>
  <c r="BL51" i="3"/>
  <c r="AX51" i="3"/>
  <c r="CK37" i="3"/>
  <c r="CL37" i="3"/>
  <c r="CC37" i="3"/>
  <c r="CM33" i="3"/>
  <c r="CO33" i="3"/>
  <c r="CA15" i="3"/>
  <c r="BP15" i="3"/>
  <c r="CM10" i="3"/>
  <c r="CN10" i="3" s="1"/>
  <c r="CO10" i="3"/>
  <c r="CM30" i="3"/>
  <c r="CN30" i="3" s="1"/>
  <c r="CO30" i="3"/>
  <c r="BE52" i="3"/>
  <c r="BZ11" i="3"/>
  <c r="CJ52" i="3"/>
  <c r="CM49" i="3"/>
  <c r="CO49" i="3"/>
  <c r="CK29" i="3"/>
  <c r="CL29" i="3"/>
  <c r="CC29" i="3"/>
  <c r="CM21" i="3"/>
  <c r="CO21" i="3"/>
  <c r="CK8" i="3"/>
  <c r="CL8" i="3"/>
  <c r="CC8" i="3"/>
  <c r="CI14" i="3"/>
  <c r="CL14" i="3" s="1"/>
  <c r="CD6" i="3"/>
  <c r="CL45" i="3"/>
  <c r="CC45" i="3"/>
  <c r="CK45" i="3"/>
  <c r="AX26" i="3"/>
  <c r="AZ26" i="3"/>
  <c r="BL26" i="3"/>
  <c r="BI41" i="3"/>
  <c r="AO41" i="3"/>
  <c r="AT41" i="3" s="1"/>
  <c r="AV41" i="3"/>
  <c r="BG41" i="3"/>
  <c r="BP44" i="3"/>
  <c r="CA44" i="3"/>
  <c r="CC11" i="3"/>
  <c r="CL11" i="3"/>
  <c r="CK11" i="3"/>
  <c r="BL46" i="3"/>
  <c r="BM46" i="3" s="1"/>
  <c r="AZ46" i="3"/>
  <c r="AX46" i="3"/>
  <c r="BL17" i="3"/>
  <c r="AZ17" i="3"/>
  <c r="AX17" i="3"/>
  <c r="CK43" i="3"/>
  <c r="CC43" i="3"/>
  <c r="CD43" i="3" s="1"/>
  <c r="CO40" i="3"/>
  <c r="CM40" i="3"/>
  <c r="BZ24" i="3"/>
  <c r="CA24" i="3"/>
  <c r="BP24" i="3"/>
  <c r="AZ6" i="3"/>
  <c r="BL6" i="3"/>
  <c r="CK17" i="3"/>
  <c r="CC17" i="3"/>
  <c r="CL17" i="3"/>
  <c r="CO51" i="3"/>
  <c r="CM51" i="3"/>
  <c r="CO13" i="3"/>
  <c r="CM13" i="3"/>
  <c r="CM45" i="3" l="1"/>
  <c r="CO45" i="3"/>
  <c r="CL42" i="3"/>
  <c r="CC42" i="3"/>
  <c r="CK42" i="3"/>
  <c r="BZ48" i="3"/>
  <c r="BM48" i="3"/>
  <c r="CN48" i="3" s="1"/>
  <c r="BZ22" i="3"/>
  <c r="BM22" i="3"/>
  <c r="CN22" i="3" s="1"/>
  <c r="BZ26" i="3"/>
  <c r="BM26" i="3"/>
  <c r="BM51" i="3"/>
  <c r="BZ51" i="3"/>
  <c r="CO16" i="3"/>
  <c r="CM16" i="3"/>
  <c r="CN16" i="3" s="1"/>
  <c r="BM32" i="3"/>
  <c r="BZ32" i="3"/>
  <c r="CO14" i="3"/>
  <c r="CM14" i="3"/>
  <c r="CN14" i="3" s="1"/>
  <c r="AZ25" i="3"/>
  <c r="AX25" i="3"/>
  <c r="BL25" i="3"/>
  <c r="AZ31" i="3"/>
  <c r="BL31" i="3"/>
  <c r="AX31" i="3"/>
  <c r="CO50" i="3"/>
  <c r="CM50" i="3"/>
  <c r="BM6" i="3"/>
  <c r="BZ6" i="3"/>
  <c r="BM17" i="3"/>
  <c r="BZ17" i="3"/>
  <c r="CM29" i="3"/>
  <c r="CN29" i="3" s="1"/>
  <c r="CO29" i="3"/>
  <c r="CM36" i="3"/>
  <c r="CO36" i="3"/>
  <c r="BQ52" i="3"/>
  <c r="BX52" i="3" s="1"/>
  <c r="CA52" i="3" s="1"/>
  <c r="BX6" i="3"/>
  <c r="CA6" i="3" s="1"/>
  <c r="CM35" i="3"/>
  <c r="CO35" i="3"/>
  <c r="BM37" i="3"/>
  <c r="BZ37" i="3"/>
  <c r="CN36" i="3"/>
  <c r="CO9" i="3"/>
  <c r="CM9" i="3"/>
  <c r="CN9" i="3" s="1"/>
  <c r="BM21" i="3"/>
  <c r="CN21" i="3" s="1"/>
  <c r="BZ21" i="3"/>
  <c r="BZ27" i="3"/>
  <c r="BM27" i="3"/>
  <c r="CN27" i="3" s="1"/>
  <c r="CM11" i="3"/>
  <c r="CN11" i="3" s="1"/>
  <c r="CO11" i="3"/>
  <c r="AZ41" i="3"/>
  <c r="AX41" i="3"/>
  <c r="BL41" i="3"/>
  <c r="CM8" i="3"/>
  <c r="CO8" i="3"/>
  <c r="BZ15" i="3"/>
  <c r="CO37" i="3"/>
  <c r="CM37" i="3"/>
  <c r="BZ33" i="3"/>
  <c r="BM33" i="3"/>
  <c r="CN33" i="3" s="1"/>
  <c r="BM8" i="3"/>
  <c r="BZ8" i="3"/>
  <c r="CL7" i="3"/>
  <c r="CK7" i="3"/>
  <c r="CC7" i="3"/>
  <c r="BI52" i="3"/>
  <c r="BG52" i="3"/>
  <c r="AO52" i="3"/>
  <c r="AT52" i="3" s="1"/>
  <c r="AV52" i="3" s="1"/>
  <c r="BM45" i="3"/>
  <c r="BZ45" i="3"/>
  <c r="CI43" i="3"/>
  <c r="CL43" i="3" s="1"/>
  <c r="CD41" i="3"/>
  <c r="CI41" i="3" s="1"/>
  <c r="CL41" i="3" s="1"/>
  <c r="CK15" i="3"/>
  <c r="CC15" i="3"/>
  <c r="CL15" i="3"/>
  <c r="CN34" i="3"/>
  <c r="BM50" i="3"/>
  <c r="BZ50" i="3"/>
  <c r="CO20" i="3"/>
  <c r="CM20" i="3"/>
  <c r="CN20" i="3" s="1"/>
  <c r="CO23" i="3"/>
  <c r="CM23" i="3"/>
  <c r="BM39" i="3"/>
  <c r="BZ39" i="3"/>
  <c r="BM35" i="3"/>
  <c r="BZ35" i="3"/>
  <c r="BM28" i="3"/>
  <c r="BZ28" i="3"/>
  <c r="CM28" i="3"/>
  <c r="CO28" i="3"/>
  <c r="CM17" i="3"/>
  <c r="CO17" i="3"/>
  <c r="CK44" i="3"/>
  <c r="CC44" i="3"/>
  <c r="CD44" i="3" s="1"/>
  <c r="CI44" i="3" s="1"/>
  <c r="CL44" i="3" s="1"/>
  <c r="CO18" i="3"/>
  <c r="CM18" i="3"/>
  <c r="BZ23" i="3"/>
  <c r="BM23" i="3"/>
  <c r="BM38" i="3"/>
  <c r="BZ38" i="3"/>
  <c r="BM18" i="3"/>
  <c r="BZ18" i="3"/>
  <c r="CD52" i="3"/>
  <c r="CI52" i="3" s="1"/>
  <c r="CI6" i="3"/>
  <c r="BZ40" i="3"/>
  <c r="BM40" i="3"/>
  <c r="CN40" i="3" s="1"/>
  <c r="CL46" i="3"/>
  <c r="CC46" i="3"/>
  <c r="CK46" i="3"/>
  <c r="BM49" i="3"/>
  <c r="BZ49" i="3"/>
  <c r="BZ44" i="3"/>
  <c r="BZ46" i="3"/>
  <c r="CK31" i="3"/>
  <c r="CL31" i="3"/>
  <c r="CC31" i="3"/>
  <c r="CM26" i="3"/>
  <c r="CO26" i="3"/>
  <c r="CL24" i="3"/>
  <c r="CC24" i="3"/>
  <c r="CK24" i="3"/>
  <c r="CC19" i="3"/>
  <c r="CK19" i="3"/>
  <c r="CL19" i="3"/>
  <c r="BM43" i="3"/>
  <c r="BZ43" i="3"/>
  <c r="CO44" i="3" l="1"/>
  <c r="CM44" i="3"/>
  <c r="CN44" i="3" s="1"/>
  <c r="BL52" i="3"/>
  <c r="AZ52" i="3"/>
  <c r="AX52" i="3"/>
  <c r="CM19" i="3"/>
  <c r="CN19" i="3" s="1"/>
  <c r="CO19" i="3"/>
  <c r="CM31" i="3"/>
  <c r="CO31" i="3"/>
  <c r="CO7" i="3"/>
  <c r="CM7" i="3"/>
  <c r="CO42" i="3"/>
  <c r="CM42" i="3"/>
  <c r="CN42" i="3" s="1"/>
  <c r="CO24" i="3"/>
  <c r="CM24" i="3"/>
  <c r="CN24" i="3" s="1"/>
  <c r="CN35" i="3"/>
  <c r="CO46" i="3"/>
  <c r="CM46" i="3"/>
  <c r="CN46" i="3" s="1"/>
  <c r="CN18" i="3"/>
  <c r="CO41" i="3"/>
  <c r="CM41" i="3"/>
  <c r="CN8" i="3"/>
  <c r="CK6" i="3"/>
  <c r="CL6" i="3"/>
  <c r="CC6" i="3"/>
  <c r="CN39" i="3"/>
  <c r="CN50" i="3"/>
  <c r="CO43" i="3"/>
  <c r="CM43" i="3"/>
  <c r="CK52" i="3"/>
  <c r="CL52" i="3"/>
  <c r="CC52" i="3"/>
  <c r="CN17" i="3"/>
  <c r="BM31" i="3"/>
  <c r="BZ31" i="3"/>
  <c r="CN51" i="3"/>
  <c r="CN38" i="3"/>
  <c r="BM41" i="3"/>
  <c r="BZ41" i="3"/>
  <c r="CN26" i="3"/>
  <c r="CN43" i="3"/>
  <c r="CN49" i="3"/>
  <c r="CN23" i="3"/>
  <c r="CN28" i="3"/>
  <c r="CM15" i="3"/>
  <c r="CN15" i="3" s="1"/>
  <c r="CO15" i="3"/>
  <c r="CN45" i="3"/>
  <c r="CN7" i="3"/>
  <c r="CN37" i="3"/>
  <c r="BZ25" i="3"/>
  <c r="BM25" i="3"/>
  <c r="CN25" i="3" s="1"/>
  <c r="CN32" i="3"/>
  <c r="CN6" i="3" l="1"/>
  <c r="CM52" i="3"/>
  <c r="CO52" i="3"/>
  <c r="CO6" i="3"/>
  <c r="CM6" i="3"/>
  <c r="CN31" i="3"/>
  <c r="CN41" i="3"/>
  <c r="BM52" i="3"/>
  <c r="BZ52" i="3"/>
  <c r="CN52" i="3" l="1"/>
  <c r="D28" i="1" l="1"/>
  <c r="E28" i="1"/>
  <c r="F28" i="1"/>
  <c r="G28" i="1"/>
  <c r="H28" i="1"/>
  <c r="I28" i="1"/>
  <c r="J28" i="1"/>
  <c r="C28" i="1"/>
  <c r="K32" i="1"/>
  <c r="L32" i="1" s="1"/>
  <c r="K30" i="1"/>
  <c r="C14" i="1"/>
  <c r="D14" i="1"/>
  <c r="E14" i="1"/>
  <c r="F14" i="1"/>
  <c r="G14" i="1"/>
  <c r="I14" i="1"/>
  <c r="D10" i="1"/>
  <c r="E10" i="1"/>
  <c r="F10" i="1"/>
  <c r="G10" i="1"/>
  <c r="H10" i="1"/>
  <c r="I10" i="1"/>
  <c r="J10" i="1"/>
  <c r="C10" i="1"/>
  <c r="K13" i="1"/>
  <c r="L13" i="1" s="1"/>
  <c r="K12" i="1"/>
  <c r="L12" i="1" s="1"/>
  <c r="K6" i="1"/>
  <c r="L6" i="1" s="1"/>
  <c r="K31" i="1" l="1"/>
  <c r="L31" i="1" s="1"/>
  <c r="L30" i="1"/>
  <c r="J23" i="1"/>
  <c r="K11" i="1" l="1"/>
  <c r="L11" i="1" s="1"/>
  <c r="F23" i="1"/>
  <c r="H23" i="1" l="1"/>
  <c r="G23" i="1"/>
  <c r="D23" i="1"/>
  <c r="E23" i="1"/>
  <c r="K24" i="1"/>
  <c r="L24" i="1"/>
  <c r="J18" i="1" l="1"/>
  <c r="D18" i="1"/>
  <c r="E18" i="1"/>
  <c r="F18" i="1"/>
  <c r="G18" i="1"/>
  <c r="H18" i="1"/>
  <c r="I18" i="1"/>
  <c r="C18" i="1"/>
  <c r="K25" i="1"/>
  <c r="L25" i="1" s="1"/>
  <c r="K26" i="1"/>
  <c r="L26" i="1" s="1"/>
  <c r="K20" i="1"/>
  <c r="L20" i="1" s="1"/>
  <c r="K18" i="1" l="1"/>
  <c r="K43" i="1"/>
  <c r="L43" i="1" s="1"/>
  <c r="K22" i="1"/>
  <c r="L22" i="1" s="1"/>
  <c r="K17" i="1"/>
  <c r="L17" i="1" s="1"/>
  <c r="H14" i="1"/>
  <c r="K29" i="1" l="1"/>
  <c r="L29" i="1" s="1"/>
  <c r="K33" i="1"/>
  <c r="L33" i="1" s="1"/>
  <c r="K34" i="1"/>
  <c r="L34" i="1" s="1"/>
  <c r="K28" i="1"/>
  <c r="L28" i="1" s="1"/>
  <c r="D5" i="1"/>
  <c r="E5" i="1"/>
  <c r="F5" i="1"/>
  <c r="G5" i="1"/>
  <c r="H5" i="1"/>
  <c r="I5" i="1"/>
  <c r="J5" i="1"/>
  <c r="C5" i="1"/>
  <c r="D8" i="1"/>
  <c r="E8" i="1"/>
  <c r="F8" i="1"/>
  <c r="G8" i="1"/>
  <c r="H8" i="1"/>
  <c r="I8" i="1"/>
  <c r="J8" i="1"/>
  <c r="C8" i="1"/>
  <c r="K5" i="1" l="1"/>
  <c r="L5" i="1"/>
  <c r="D4" i="1"/>
  <c r="E4" i="1"/>
  <c r="F4" i="1"/>
  <c r="G4" i="1"/>
  <c r="H4" i="1"/>
  <c r="I4" i="1"/>
  <c r="J4" i="1"/>
  <c r="C4" i="1"/>
  <c r="D37" i="1"/>
  <c r="D36" i="1" s="1"/>
  <c r="E37" i="1"/>
  <c r="E36" i="1" s="1"/>
  <c r="F37" i="1"/>
  <c r="F36" i="1" s="1"/>
  <c r="G37" i="1"/>
  <c r="G36" i="1" s="1"/>
  <c r="H37" i="1"/>
  <c r="H36" i="1" s="1"/>
  <c r="I37" i="1"/>
  <c r="I36" i="1" s="1"/>
  <c r="J37" i="1"/>
  <c r="J36" i="1" s="1"/>
  <c r="C37" i="1"/>
  <c r="C36" i="1" s="1"/>
  <c r="K7" i="1"/>
  <c r="L7" i="1" s="1"/>
  <c r="K8" i="1"/>
  <c r="L8" i="1" s="1"/>
  <c r="K9" i="1"/>
  <c r="L9" i="1" s="1"/>
  <c r="K10" i="1"/>
  <c r="L10" i="1" s="1"/>
  <c r="K14" i="1"/>
  <c r="L14" i="1" s="1"/>
  <c r="K15" i="1"/>
  <c r="L15" i="1" s="1"/>
  <c r="K16" i="1"/>
  <c r="L16" i="1" s="1"/>
  <c r="L18" i="1"/>
  <c r="K19" i="1"/>
  <c r="L19" i="1" s="1"/>
  <c r="K21" i="1"/>
  <c r="L21" i="1" s="1"/>
  <c r="K23" i="1"/>
  <c r="L23" i="1" s="1"/>
  <c r="K27" i="1"/>
  <c r="L27" i="1" s="1"/>
  <c r="K35" i="1"/>
  <c r="L35" i="1" s="1"/>
  <c r="K38" i="1"/>
  <c r="L38" i="1" s="1"/>
  <c r="K39" i="1"/>
  <c r="L39" i="1" s="1"/>
  <c r="K40" i="1"/>
  <c r="L40" i="1" s="1"/>
  <c r="K41" i="1"/>
  <c r="L41" i="1" s="1"/>
  <c r="K42" i="1"/>
  <c r="L42" i="1" s="1"/>
  <c r="K44" i="1"/>
  <c r="L44" i="1" s="1"/>
  <c r="F45" i="1" l="1"/>
  <c r="J45" i="1"/>
  <c r="C45" i="1"/>
  <c r="K36" i="1"/>
  <c r="L36" i="1" s="1"/>
  <c r="E45" i="1"/>
  <c r="I45" i="1"/>
  <c r="H45" i="1"/>
  <c r="G45" i="1"/>
  <c r="K37" i="1"/>
  <c r="L37" i="1" s="1"/>
  <c r="K4" i="1"/>
  <c r="L4" i="1" s="1"/>
  <c r="D45" i="1"/>
  <c r="K45" i="1" l="1"/>
  <c r="L45" i="1" s="1"/>
</calcChain>
</file>

<file path=xl/sharedStrings.xml><?xml version="1.0" encoding="utf-8"?>
<sst xmlns="http://schemas.openxmlformats.org/spreadsheetml/2006/main" count="323" uniqueCount="283">
  <si>
    <t>Код бюджетной классификации</t>
  </si>
  <si>
    <t>Наименование доходов</t>
  </si>
  <si>
    <t>Итого изменений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</si>
  <si>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</si>
  <si>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</si>
  <si>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</si>
  <si>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</si>
  <si>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</si>
  <si>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</si>
  <si>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</si>
  <si>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</si>
  <si>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</si>
  <si>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</si>
  <si>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</si>
  <si>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</si>
  <si>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</si>
  <si>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</si>
  <si>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000 1 06 00000 00 0000 000</t>
  </si>
  <si>
    <t>НАЛОГИ НА ИМУЩЕСТВО</t>
  </si>
  <si>
    <t>000 1 07 00000 00 0000 000</t>
  </si>
  <si>
    <t>НАЛОГИ, СБОРЫ И РЕГУЛЯРНЫЕ ПЛАТЕЖИ ЗА ПОЛЬЗОВАНИЕ ПРИРОДНЫМИ РЕСУРСАМИ</t>
  </si>
  <si>
    <t>000 1 07 01000 01 0000 110</t>
  </si>
  <si>
    <t>Налог на добычу полезных ископаемых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</si>
  <si>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</si>
  <si>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</si>
  <si>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</si>
  <si>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</si>
  <si>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</si>
  <si>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бюджетной системы Российской Федерации</t>
  </si>
  <si>
    <t>000 2 02 02000 00 0000 151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</si>
  <si>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</si>
  <si>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</si>
  <si>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бюджетной системы Российской Федерации</t>
  </si>
  <si>
    <t>000 2 02 04000 00 0000 151</t>
  </si>
  <si>
    <t>Иные межбюджетные трансферты</t>
  </si>
  <si>
    <t>ИТОГО ДОХОДОВ</t>
  </si>
  <si>
    <t>Налог на игорный бизнес</t>
  </si>
  <si>
    <t>000 1 06 05000 02 0000 110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</si>
  <si>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</si>
  <si>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</si>
  <si>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</si>
  <si>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 </t>
  </si>
  <si>
    <t>000 1 12 00000 00 0000 000</t>
  </si>
  <si>
    <t>ДОХОДЫ ОТ ОКАЗАНИЯ ПЛАТНЫХ УСЛУГ (РАБОТ) И КОМПЕНСАЦИИ ЗАТРАТ  ГОСУДАРСТВА</t>
  </si>
  <si>
    <t>000 1 13 00000 00 0000 000</t>
  </si>
  <si>
    <t>000 1 11 00000 00 0000 000</t>
  </si>
  <si>
    <t>ДОХОДЫ ОТ ПРОДАЖИ МАТЕРИАЛЬНЫХ И НЕМАТЕРИАЛЬНЫХ АКТИВОВ</t>
  </si>
  <si>
    <t>000 1 14 00000 00 0000 000</t>
  </si>
  <si>
    <t>АДМИНИСТРАТИВНЫЕ ПЛАТЕЖИ И СБОРЫ</t>
  </si>
  <si>
    <t>000 1 15 00000 00 0000 000</t>
  </si>
  <si>
    <t>ШТРАФЫ, САНКЦИИ, ВОЗМЕЩЕНИЕ УЩЕРБА</t>
  </si>
  <si>
    <t>000 1 16 00000 00 0000 000</t>
  </si>
  <si>
    <t>000 1 17 00000 00 0000 000</t>
  </si>
  <si>
    <t>000 2 03 00000 00 0000 000</t>
  </si>
  <si>
    <t>000 2 04 00000 00 0000 000</t>
  </si>
  <si>
    <t>000 2 07 00000 00 0000 000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</si>
  <si>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</si>
  <si>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</si>
  <si>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</si>
  <si>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ПРОЧИЕ НЕНАЛОГОВЫЕ ДОХОДЫ</t>
  </si>
  <si>
    <t>Доходы от продажи квартир</t>
  </si>
  <si>
    <t>000 1 14 01000 00 0000 410</t>
  </si>
  <si>
    <t>000 1 07 04000 01 0000 110</t>
  </si>
  <si>
    <t>Сборы за пользование объектами животного мира и за пользование объектами водных биологических ресурсов</t>
  </si>
  <si>
    <t>000 1 12 02000 00 0000 000</t>
  </si>
  <si>
    <t>000 1 12 04000 00 0000 000</t>
  </si>
  <si>
    <t>Платежи за пользование недрами</t>
  </si>
  <si>
    <t>Плата за использование лесов</t>
  </si>
  <si>
    <t>000 1 12 01000 00 0000 000</t>
  </si>
  <si>
    <t>Платежи за негативное воздействие на окружающую среду</t>
  </si>
  <si>
    <t>000 1 14 02000 00 0000 410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</si>
  <si>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</si>
  <si>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000 1 14 06000 00 0000 410</t>
  </si>
  <si>
    <t>Доходы от продажи земельных участков, находящихся в государственной и муниципальной собственности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</si>
  <si>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</si>
  <si>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</si>
  <si>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</si>
  <si>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</si>
  <si>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</si>
  <si>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</si>
  <si>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</si>
  <si>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</si>
  <si>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</si>
  <si>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0204</t>
  </si>
  <si>
    <t>0300</t>
  </si>
  <si>
    <t>0309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</si>
  <si>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</si>
  <si>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</si>
  <si>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</si>
  <si>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</si>
  <si>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</si>
  <si>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</si>
  <si>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</si>
  <si>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</si>
  <si>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</si>
  <si>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</si>
  <si>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</si>
  <si>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</si>
  <si>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</si>
  <si>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</si>
  <si>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</si>
  <si>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</si>
  <si>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</si>
  <si>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</si>
  <si>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</si>
  <si>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</si>
  <si>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</si>
  <si>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</si>
  <si>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</si>
  <si>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</si>
  <si>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</si>
  <si>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</si>
  <si>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</si>
  <si>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</si>
  <si>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</si>
  <si>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1105</t>
  </si>
  <si>
    <t>1300</t>
  </si>
  <si>
    <t>1301</t>
  </si>
  <si>
    <t>Сведения о внесенных изменениях в решения Думы Находкинского городского округа о бюджете в части доходов</t>
  </si>
  <si>
    <t>в  рублях</t>
  </si>
  <si>
    <r>
      <rPr>
        <sz val="12"/>
        <color theme="1"/>
        <rFont val="Times New Roman"/>
        <family val="1"/>
        <charset val="204"/>
      </rPr>
      <t>План по решению Думы НГОо бюджете от 18.12.2019 
№ 514-НПА</t>
    </r>
    <r>
      <rPr>
        <sz val="11.5"/>
        <color theme="1"/>
        <rFont val="Times New Roman"/>
        <family val="1"/>
        <charset val="204"/>
      </rPr>
      <t xml:space="preserve"> (первоначальный)</t>
    </r>
  </si>
  <si>
    <t>Изменения, внесенные решением Думы НГО от 19.02.2020 
№ 555-НПА 
(уточнение 1)</t>
  </si>
  <si>
    <t>Изменения, внесенные решением Думы НГО от 17.12.2020 
№ 755-НПА 
(уточнение 7)</t>
  </si>
  <si>
    <t>План по решению Думы НГО о бюджете от 18.12.2019 
№ 514-НПА 
в редакции решеня Думы НГО от 17.12.2020 
№ 755-НПА (уточненный)</t>
  </si>
  <si>
    <t>Изменения, внесенные решениемДумы  НГО от 25.03.2020 
№ 586-НПА 
(уточнение 2)</t>
  </si>
  <si>
    <t>Изменения, внесенные решением Думы НГО от 29.04.2020 
№ 590-НПА 
(уточнение 3)</t>
  </si>
  <si>
    <t>Изменения, внесенные решением Думы НГО от 03.07.2020 
№ 643-НПА 
(уточнение 4)</t>
  </si>
  <si>
    <t>Изменения, внесенные решением Думы НГО от 27.08.2020 
№ 678-НПА 
(уточнение 5)</t>
  </si>
  <si>
    <t>Изменения, внесенные решением Думы НГО от 25.11.2020 
№ 732-НПА 
(уточнение 6)</t>
  </si>
  <si>
    <t>000 1 05 02000 00 0000 000</t>
  </si>
  <si>
    <t>Единый налог на вмененный доход для отдельных видов деятельности</t>
  </si>
  <si>
    <t>000 1 05 03000 00 0000 000</t>
  </si>
  <si>
    <t>Единый сельскохозяйственный налог</t>
  </si>
  <si>
    <t>000 1 05 04000 00 0000 000</t>
  </si>
  <si>
    <t>Налог, применямый в связи с применением патентной сисстемы налогообложения</t>
  </si>
  <si>
    <t>Налог на имущество физических лиц</t>
  </si>
  <si>
    <t>Земельный налог</t>
  </si>
  <si>
    <t>000 106 01000 00 0000 110</t>
  </si>
  <si>
    <t>000 1 06 06000 00 0000 110</t>
  </si>
  <si>
    <t>000 1 14 06312 00 0000 410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</si>
  <si>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участков, государственная собственность на которые не разграничена </t>
  </si>
  <si>
    <t>Уточ 4 (3)</t>
  </si>
  <si>
    <t>УТОЧ 6</t>
  </si>
  <si>
    <t>Ед. изм: руб.</t>
  </si>
  <si>
    <t>Наименование показателя</t>
  </si>
  <si>
    <t>Раздел, подраз-дел</t>
  </si>
  <si>
    <t>План по решению о бюджете от 18.12.2019 №514-НПА (первоначальный)</t>
  </si>
  <si>
    <t xml:space="preserve"> роспись на   .2017</t>
  </si>
  <si>
    <t>отклонение в т.ч.</t>
  </si>
  <si>
    <t>справки- увед (МБ)</t>
  </si>
  <si>
    <t>справки- увед (безвозмездные)</t>
  </si>
  <si>
    <t>Спонсорские</t>
  </si>
  <si>
    <t>местн бюдж</t>
  </si>
  <si>
    <t xml:space="preserve"> роспись на 22.06.2018</t>
  </si>
  <si>
    <t>Отклонение в т.ч.</t>
  </si>
  <si>
    <t>справки-уведомления (остатки спонсорских и безвозмездных)</t>
  </si>
  <si>
    <t>Безвозмездные</t>
  </si>
  <si>
    <t>остатки</t>
  </si>
  <si>
    <t>Итого к Уточн №2</t>
  </si>
  <si>
    <t>ИТОГО по сводной табл  к уточ 1</t>
  </si>
  <si>
    <t xml:space="preserve"> роспись на  12.02.2019</t>
  </si>
  <si>
    <t>справки-уведомления (остатки спонсорских)</t>
  </si>
  <si>
    <t>Итого к уточн №1</t>
  </si>
  <si>
    <t>Уточненная роспись на  31.01.2020</t>
  </si>
  <si>
    <t>Безвоз-          мездные</t>
  </si>
  <si>
    <t>Итого к уточн №3</t>
  </si>
  <si>
    <t>Итого внести в роспись</t>
  </si>
  <si>
    <t>План по решению о бюджете от 19.02.2020 №555-НПА          (уточнение 1)</t>
  </si>
  <si>
    <t>Уточненная роспись на  18.03.2020</t>
  </si>
  <si>
    <t>Решение Думы НГО  от 25.03.2020 №586-НПА</t>
  </si>
  <si>
    <t>Решение Думы НГО  от 29.04.2020 №590-НПА</t>
  </si>
  <si>
    <t>Уточненная роспись на  03.06.2020</t>
  </si>
  <si>
    <t>Итого к уточн №4</t>
  </si>
  <si>
    <t>Изменения, внесенные решением  от 19.02.2020 №555-НПА          (уточнение 1)</t>
  </si>
  <si>
    <t>Решение Думы НГО  от 25.03..2020 №586-НПА</t>
  </si>
  <si>
    <t>Изменения, внесенные решением  от 25.03.2020 №585-НПА          (уточнение 2)</t>
  </si>
  <si>
    <t>Изменения, внесенные решением  от 29.04.2020 №590-НПА          (уточнение 3)</t>
  </si>
  <si>
    <t>Решение Думы НГО  от 03.07.2020 №643-НПА</t>
  </si>
  <si>
    <t>Изменения, внесенные решением  от 03.07.2020 №643-НПА          (уточнение 4)</t>
  </si>
  <si>
    <t>Решение Думы НГО  от 27.08.2020 №678-НПА</t>
  </si>
  <si>
    <t>Уточненная роспись на  12.11.2020</t>
  </si>
  <si>
    <t>Откл-ие в т.ч.</t>
  </si>
  <si>
    <t>пожерв-ия</t>
  </si>
  <si>
    <t>Приказ 436-р дотац</t>
  </si>
  <si>
    <t>Ковид по 103-фз</t>
  </si>
  <si>
    <t>Целевые дотации</t>
  </si>
  <si>
    <t>Местный бюджет</t>
  </si>
  <si>
    <t>Итого к уточн №6</t>
  </si>
  <si>
    <t>Изменения, внесенные решением  от 27.08.2020 №678-НПА          (уточнение 5)</t>
  </si>
  <si>
    <t>Решение Думы НГО  от 25.11.2020 №732-НПА</t>
  </si>
  <si>
    <t>Уточненная роспись на 04.12.2020</t>
  </si>
  <si>
    <t>Целевая дотация</t>
  </si>
  <si>
    <t>дотация</t>
  </si>
  <si>
    <t>Итого к уточн №7</t>
  </si>
  <si>
    <t>Изменения, внесенные решением  от 25.11.2020 №732-НПА          (уточнение 6)</t>
  </si>
  <si>
    <t>Решение Думы НГО  от 17.12.2020 №755-НПА</t>
  </si>
  <si>
    <t>Изменения, внесенные решением  от 17.12.2020 №755-НПА          (уточнение 7)</t>
  </si>
  <si>
    <t>Итого  
 изменений</t>
  </si>
  <si>
    <t>План по решению о бюджете от 18.12.2019 №514-НПА в редакции  решения от 17.12.2020.№755           (уточненный)</t>
  </si>
  <si>
    <t>Итого к уточн №2</t>
  </si>
  <si>
    <t>контроль</t>
  </si>
  <si>
    <t>5=4-3</t>
  </si>
  <si>
    <t>11=6+7+8+9+10</t>
  </si>
  <si>
    <t>5=4+3</t>
  </si>
  <si>
    <t>12=6+7+8+9+10+11</t>
  </si>
  <si>
    <t>4а</t>
  </si>
  <si>
    <t>11=5+9+10</t>
  </si>
  <si>
    <t>10=5+8+9</t>
  </si>
  <si>
    <t>11=8+9</t>
  </si>
  <si>
    <t>6=5-4</t>
  </si>
  <si>
    <t>11=6+9+10</t>
  </si>
  <si>
    <t>12=9+10</t>
  </si>
  <si>
    <t>14=5+12</t>
  </si>
  <si>
    <t>5</t>
  </si>
  <si>
    <t>7=6-5(или 4а)</t>
  </si>
  <si>
    <t>12=8+9+10+11</t>
  </si>
  <si>
    <t>13=10+11</t>
  </si>
  <si>
    <t>4</t>
  </si>
  <si>
    <t>3</t>
  </si>
  <si>
    <t>6</t>
  </si>
  <si>
    <t>7</t>
  </si>
  <si>
    <t>9=8-7</t>
  </si>
  <si>
    <t>17=10+11+12+13+14+15+16</t>
  </si>
  <si>
    <t>18=16</t>
  </si>
  <si>
    <t>8</t>
  </si>
  <si>
    <t>10=9-8</t>
  </si>
  <si>
    <t>15=11+12+13+14</t>
  </si>
  <si>
    <t>16=13+14</t>
  </si>
  <si>
    <t>9</t>
  </si>
  <si>
    <t>10</t>
  </si>
  <si>
    <t>11</t>
  </si>
  <si>
    <t>12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</si>
  <si>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</si>
  <si>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</si>
  <si>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</si>
  <si>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</si>
  <si>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</si>
  <si>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</si>
  <si>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</si>
  <si>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Обеспечение проведения выборов и референдумов</t>
  </si>
  <si>
    <t xml:space="preserve">      Резервные фонды</t>
  </si>
  <si>
    <t xml:space="preserve">      Другие общегосударственные вопросы</t>
  </si>
  <si>
    <t xml:space="preserve">    НАЦИОНАЛЬНАЯ ОБОРОНА</t>
  </si>
  <si>
    <t xml:space="preserve">      Мобилизационная подготовка экономики</t>
  </si>
  <si>
    <t xml:space="preserve">    НАЦИОНАЛЬНАЯ БЕЗОПАСНОСТЬ И ПРАВООХРАНИТЕЛЬНАЯ ДЕЯТЕЛЬНОСТЬ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</si>
  <si>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</si>
  <si>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</si>
  <si>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</si>
  <si>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</si>
  <si>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</si>
  <si>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</si>
  <si>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</si>
  <si>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</si>
  <si>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</si>
  <si>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  Благоустройство</t>
  </si>
  <si>
    <t xml:space="preserve">      Другие вопросы в области жилищно-коммунального хозяйства</t>
  </si>
  <si>
    <t xml:space="preserve">    ОХРАНА ОКРУЖАЮЩЕЙ СРЕДЫ</t>
  </si>
  <si>
    <t xml:space="preserve">      Другие вопросы в области охраны окружающей среды</t>
  </si>
  <si>
    <t xml:space="preserve">    ОБРАЗОВАНИЕ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</si>
  <si>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</si>
  <si>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</si>
  <si>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 детей</t>
  </si>
  <si>
    <t xml:space="preserve">      Профессиональная подготовка, переподготовка и повышение квалификации</t>
  </si>
  <si>
    <t xml:space="preserve">      Молодежная политика</t>
  </si>
  <si>
    <t xml:space="preserve">      Другие вопросы в области образования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</si>
  <si>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</si>
  <si>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</si>
  <si>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</si>
  <si>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</si>
  <si>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</si>
  <si>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Социальное обеспечение населения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</si>
  <si>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</si>
  <si>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</si>
  <si>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ФИЗИЧЕСКАЯ КУЛЬТУРА И СПОРТ</t>
  </si>
  <si>
    <t xml:space="preserve">      Физическая культура</t>
  </si>
  <si>
    <t>1101</t>
  </si>
  <si>
    <t xml:space="preserve">      Массовый спорт</t>
  </si>
  <si>
    <t xml:space="preserve">      Другие вопросы в области физической культуры и спорта</t>
  </si>
  <si>
    <t xml:space="preserve">    ОБСЛУЖИВАНИЕ ГОСУДАРСТВЕННОГО И МУНИЦИПАЛЬНОГО ДОЛГА</t>
  </si>
  <si>
    <t xml:space="preserve">      Обслуживание государственного внутреннего и муниципального долга</t>
  </si>
  <si>
    <t>ВСЕГО РАСХОДОВ:</t>
  </si>
  <si>
    <t>в т.ч ост по пересел -  14 215 306,88</t>
  </si>
  <si>
    <t xml:space="preserve"> Сведения о внесении изменений в решение Думы Находкинского городского округа о бюджете в части расходов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</si>
</sst>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</font>
    <font>
      <sz val="11.5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5" fillId="33" borderId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4" fillId="33" borderId="0"/>
    <xf numFmtId="0" fontId="24" fillId="33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26" fillId="0" borderId="11">
      <alignment horizontal="center" vertical="top" shrinkToFit="1"/>
    </xf>
    <xf numFmtId="4" fontId="28" fillId="34" borderId="11">
      <alignment horizontal="right" vertical="top" shrinkToFit="1"/>
    </xf>
    <xf numFmtId="0" fontId="35" fillId="0" borderId="0">
      <alignment horizontal="right"/>
    </xf>
    <xf numFmtId="0" fontId="35" fillId="0" borderId="11">
      <alignment horizontal="center" vertical="center" wrapText="1"/>
    </xf>
    <xf numFmtId="0" fontId="28" fillId="0" borderId="11">
      <alignment vertical="top" wrapText="1"/>
    </xf>
    <xf numFmtId="10" fontId="28" fillId="35" borderId="11">
      <alignment horizontal="right" vertical="top" shrinkToFit="1"/>
    </xf>
    <xf numFmtId="4" fontId="45" fillId="35" borderId="11">
      <alignment horizontal="right" vertical="top" shrinkToFit="1"/>
    </xf>
    <xf numFmtId="4" fontId="28" fillId="35" borderId="11">
      <alignment horizontal="right" vertical="top" shrinkToFit="1"/>
    </xf>
    <xf numFmtId="0" fontId="35" fillId="36" borderId="21"/>
    <xf numFmtId="0" fontId="45" fillId="0" borderId="11">
      <alignment vertical="top" wrapText="1"/>
    </xf>
  </cellStyleXfs>
  <cellXfs count="12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3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3" xfId="0" applyNumberFormat="1" applyFont="1" applyFill="1" applyBorder="1" applyAlignment="1">
      <alignment horizontal="right" vertical="top" wrapText="1"/>
    </xf>
    <xf numFmtId="4" fontId="4" fillId="0" borderId="13" xfId="0" applyNumberFormat="1" applyFont="1" applyBorder="1" applyAlignment="1">
      <alignment horizontal="right" vertical="top" wrapText="1"/>
    </xf>
    <xf numFmtId="4" fontId="31" fillId="0" borderId="1" xfId="0" applyNumberFormat="1" applyFont="1" applyBorder="1" applyAlignment="1">
      <alignment horizontal="right" vertical="top" wrapText="1"/>
    </xf>
    <xf numFmtId="4" fontId="32" fillId="0" borderId="1" xfId="0" applyNumberFormat="1" applyFont="1" applyBorder="1" applyAlignment="1">
      <alignment horizontal="right" vertical="top" wrapText="1"/>
    </xf>
    <xf numFmtId="4" fontId="29" fillId="0" borderId="1" xfId="0" applyNumberFormat="1" applyFont="1" applyBorder="1" applyAlignment="1">
      <alignment horizontal="right" vertical="top" wrapText="1"/>
    </xf>
    <xf numFmtId="4" fontId="30" fillId="0" borderId="1" xfId="0" applyNumberFormat="1" applyFont="1" applyBorder="1" applyAlignment="1">
      <alignment horizontal="right" vertical="top" wrapText="1"/>
    </xf>
    <xf numFmtId="0" fontId="33" fillId="0" borderId="0" xfId="0" applyFont="1" applyFill="1" applyProtection="1">
      <protection locked="0"/>
    </xf>
    <xf numFmtId="0" fontId="34" fillId="0" borderId="0" xfId="0" applyFont="1" applyFill="1" applyProtection="1">
      <protection locked="0"/>
    </xf>
    <xf numFmtId="0" fontId="33" fillId="0" borderId="0" xfId="0" applyFont="1" applyFill="1" applyBorder="1" applyProtection="1">
      <protection locked="0"/>
    </xf>
    <xf numFmtId="0" fontId="37" fillId="0" borderId="0" xfId="0" applyFont="1" applyFill="1" applyAlignment="1" applyProtection="1">
      <alignment horizontal="right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vertical="top"/>
      <protection locked="0"/>
    </xf>
    <xf numFmtId="0" fontId="37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top"/>
      <protection locked="0"/>
    </xf>
    <xf numFmtId="49" fontId="39" fillId="0" borderId="1" xfId="93" applyNumberFormat="1" applyFont="1" applyFill="1" applyBorder="1" applyAlignment="1" applyProtection="1">
      <alignment horizontal="center" vertical="center" wrapText="1"/>
      <protection locked="0"/>
    </xf>
    <xf numFmtId="49" fontId="39" fillId="0" borderId="12" xfId="93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center" vertical="center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Fill="1" applyBorder="1" applyAlignment="1" applyProtection="1">
      <alignment horizontal="center" vertical="center"/>
      <protection locked="0"/>
    </xf>
    <xf numFmtId="49" fontId="37" fillId="0" borderId="12" xfId="0" applyNumberFormat="1" applyFont="1" applyFill="1" applyBorder="1" applyAlignment="1" applyProtection="1">
      <alignment horizontal="center" vertical="center"/>
      <protection locked="0"/>
    </xf>
    <xf numFmtId="0" fontId="44" fillId="0" borderId="1" xfId="94" applyNumberFormat="1" applyFont="1" applyFill="1" applyBorder="1" applyAlignment="1" applyProtection="1">
      <alignment vertical="top" wrapText="1"/>
    </xf>
    <xf numFmtId="1" fontId="44" fillId="0" borderId="1" xfId="92" applyNumberFormat="1" applyFont="1" applyFill="1" applyBorder="1" applyAlignment="1" applyProtection="1">
      <alignment horizontal="center" vertical="top" shrinkToFit="1"/>
    </xf>
    <xf numFmtId="4" fontId="44" fillId="0" borderId="1" xfId="95" applyNumberFormat="1" applyFont="1" applyFill="1" applyBorder="1" applyAlignment="1" applyProtection="1">
      <alignment vertical="top" shrinkToFit="1"/>
    </xf>
    <xf numFmtId="4" fontId="44" fillId="0" borderId="1" xfId="96" applyNumberFormat="1" applyFont="1" applyFill="1" applyBorder="1" applyAlignment="1" applyProtection="1">
      <alignment vertical="top" shrinkToFit="1"/>
    </xf>
    <xf numFmtId="4" fontId="46" fillId="0" borderId="1" xfId="0" applyNumberFormat="1" applyFont="1" applyFill="1" applyBorder="1" applyAlignment="1" applyProtection="1">
      <alignment vertical="top"/>
      <protection locked="0"/>
    </xf>
    <xf numFmtId="4" fontId="44" fillId="0" borderId="1" xfId="97" applyFont="1" applyFill="1" applyBorder="1" applyAlignment="1" applyProtection="1">
      <alignment vertical="top" shrinkToFit="1"/>
    </xf>
    <xf numFmtId="4" fontId="44" fillId="0" borderId="19" xfId="95" applyNumberFormat="1" applyFont="1" applyFill="1" applyBorder="1" applyAlignment="1" applyProtection="1">
      <alignment vertical="top" shrinkToFit="1"/>
    </xf>
    <xf numFmtId="4" fontId="46" fillId="0" borderId="12" xfId="0" applyNumberFormat="1" applyFont="1" applyFill="1" applyBorder="1" applyAlignment="1" applyProtection="1">
      <alignment vertical="top"/>
      <protection locked="0"/>
    </xf>
    <xf numFmtId="4" fontId="47" fillId="0" borderId="1" xfId="0" applyNumberFormat="1" applyFont="1" applyFill="1" applyBorder="1" applyAlignment="1">
      <alignment horizontal="right" vertical="top"/>
    </xf>
    <xf numFmtId="0" fontId="39" fillId="0" borderId="1" xfId="94" applyNumberFormat="1" applyFont="1" applyFill="1" applyBorder="1" applyProtection="1">
      <alignment vertical="top" wrapText="1"/>
    </xf>
    <xf numFmtId="1" fontId="39" fillId="0" borderId="1" xfId="92" applyNumberFormat="1" applyFont="1" applyFill="1" applyBorder="1" applyAlignment="1" applyProtection="1">
      <alignment horizontal="center" vertical="top" shrinkToFit="1"/>
    </xf>
    <xf numFmtId="4" fontId="39" fillId="0" borderId="1" xfId="95" applyNumberFormat="1" applyFont="1" applyFill="1" applyBorder="1" applyAlignment="1" applyProtection="1">
      <alignment vertical="top" shrinkToFit="1"/>
    </xf>
    <xf numFmtId="4" fontId="39" fillId="0" borderId="1" xfId="96" applyNumberFormat="1" applyFont="1" applyFill="1" applyBorder="1" applyAlignment="1" applyProtection="1">
      <alignment vertical="top" shrinkToFit="1"/>
    </xf>
    <xf numFmtId="4" fontId="37" fillId="0" borderId="1" xfId="0" applyNumberFormat="1" applyFont="1" applyFill="1" applyBorder="1" applyAlignment="1" applyProtection="1">
      <alignment vertical="top"/>
      <protection locked="0"/>
    </xf>
    <xf numFmtId="4" fontId="39" fillId="0" borderId="1" xfId="97" applyFont="1" applyFill="1" applyBorder="1" applyAlignment="1" applyProtection="1">
      <alignment vertical="top" shrinkToFit="1"/>
    </xf>
    <xf numFmtId="4" fontId="39" fillId="0" borderId="20" xfId="95" applyNumberFormat="1" applyFont="1" applyFill="1" applyBorder="1" applyAlignment="1" applyProtection="1">
      <alignment vertical="top" shrinkToFit="1"/>
    </xf>
    <xf numFmtId="4" fontId="37" fillId="0" borderId="12" xfId="0" applyNumberFormat="1" applyFont="1" applyFill="1" applyBorder="1" applyAlignment="1" applyProtection="1">
      <alignment vertical="top"/>
      <protection locked="0"/>
    </xf>
    <xf numFmtId="4" fontId="40" fillId="0" borderId="1" xfId="0" applyNumberFormat="1" applyFont="1" applyFill="1" applyBorder="1" applyAlignment="1">
      <alignment horizontal="right" vertical="top"/>
    </xf>
    <xf numFmtId="49" fontId="39" fillId="0" borderId="1" xfId="92" applyNumberFormat="1" applyFont="1" applyFill="1" applyBorder="1" applyAlignment="1" applyProtection="1">
      <alignment horizontal="center" vertical="top" shrinkToFit="1"/>
    </xf>
    <xf numFmtId="0" fontId="40" fillId="0" borderId="1" xfId="0" applyFont="1" applyFill="1" applyBorder="1" applyAlignment="1">
      <alignment vertical="top"/>
    </xf>
    <xf numFmtId="0" fontId="44" fillId="0" borderId="1" xfId="94" applyNumberFormat="1" applyFont="1" applyFill="1" applyBorder="1" applyProtection="1">
      <alignment vertical="top" wrapText="1"/>
    </xf>
    <xf numFmtId="4" fontId="44" fillId="0" borderId="20" xfId="95" applyNumberFormat="1" applyFont="1" applyFill="1" applyBorder="1" applyAlignment="1" applyProtection="1">
      <alignment vertical="top" shrinkToFit="1"/>
    </xf>
    <xf numFmtId="0" fontId="44" fillId="0" borderId="11" xfId="94" applyNumberFormat="1" applyFont="1" applyFill="1" applyProtection="1">
      <alignment vertical="top" wrapText="1"/>
    </xf>
    <xf numFmtId="0" fontId="46" fillId="0" borderId="1" xfId="0" applyFont="1" applyFill="1" applyBorder="1" applyAlignment="1" applyProtection="1">
      <alignment vertical="top"/>
      <protection locked="0"/>
    </xf>
    <xf numFmtId="4" fontId="42" fillId="0" borderId="1" xfId="0" applyNumberFormat="1" applyFont="1" applyFill="1" applyBorder="1" applyAlignment="1" applyProtection="1">
      <alignment vertical="top"/>
      <protection locked="0"/>
    </xf>
    <xf numFmtId="0" fontId="39" fillId="0" borderId="11" xfId="94" applyNumberFormat="1" applyFont="1" applyFill="1" applyProtection="1">
      <alignment vertical="top" wrapText="1"/>
    </xf>
    <xf numFmtId="4" fontId="44" fillId="0" borderId="22" xfId="99" applyNumberFormat="1" applyFont="1" applyFill="1" applyBorder="1" applyAlignment="1" applyProtection="1">
      <alignment vertical="top" shrinkToFit="1"/>
    </xf>
    <xf numFmtId="164" fontId="46" fillId="0" borderId="1" xfId="0" applyNumberFormat="1" applyFont="1" applyFill="1" applyBorder="1" applyAlignment="1" applyProtection="1">
      <alignment vertical="top"/>
      <protection locked="0"/>
    </xf>
    <xf numFmtId="4" fontId="44" fillId="0" borderId="20" xfId="96" applyNumberFormat="1" applyFont="1" applyFill="1" applyBorder="1" applyAlignment="1" applyProtection="1">
      <alignment vertical="top" shrinkToFit="1"/>
    </xf>
    <xf numFmtId="4" fontId="46" fillId="0" borderId="0" xfId="0" applyNumberFormat="1" applyFont="1" applyFill="1" applyAlignment="1" applyProtection="1">
      <alignment vertical="top"/>
      <protection locked="0"/>
    </xf>
    <xf numFmtId="4" fontId="49" fillId="0" borderId="1" xfId="0" applyNumberFormat="1" applyFont="1" applyFill="1" applyBorder="1" applyAlignment="1" applyProtection="1">
      <alignment vertical="top"/>
      <protection locked="0"/>
    </xf>
    <xf numFmtId="4" fontId="49" fillId="0" borderId="12" xfId="0" applyNumberFormat="1" applyFont="1" applyFill="1" applyBorder="1" applyAlignment="1" applyProtection="1">
      <alignment vertical="top"/>
      <protection locked="0"/>
    </xf>
    <xf numFmtId="4" fontId="50" fillId="0" borderId="1" xfId="0" applyNumberFormat="1" applyFont="1" applyFill="1" applyBorder="1" applyAlignment="1" applyProtection="1">
      <alignment vertical="top"/>
      <protection locked="0"/>
    </xf>
    <xf numFmtId="4" fontId="51" fillId="0" borderId="1" xfId="0" applyNumberFormat="1" applyFont="1" applyFill="1" applyBorder="1" applyAlignment="1" applyProtection="1">
      <alignment vertical="top"/>
      <protection locked="0"/>
    </xf>
    <xf numFmtId="0" fontId="50" fillId="0" borderId="1" xfId="0" applyFont="1" applyFill="1" applyBorder="1" applyAlignment="1" applyProtection="1">
      <alignment vertical="top"/>
      <protection locked="0"/>
    </xf>
    <xf numFmtId="0" fontId="52" fillId="0" borderId="1" xfId="0" applyFont="1" applyFill="1" applyBorder="1" applyAlignment="1" applyProtection="1">
      <alignment vertical="top"/>
      <protection locked="0"/>
    </xf>
    <xf numFmtId="0" fontId="50" fillId="0" borderId="12" xfId="0" applyFont="1" applyFill="1" applyBorder="1" applyAlignment="1" applyProtection="1">
      <alignment vertical="top"/>
      <protection locked="0"/>
    </xf>
    <xf numFmtId="4" fontId="50" fillId="0" borderId="0" xfId="0" applyNumberFormat="1" applyFont="1" applyFill="1" applyBorder="1" applyAlignment="1" applyProtection="1">
      <alignment vertical="top"/>
      <protection locked="0"/>
    </xf>
    <xf numFmtId="0" fontId="50" fillId="0" borderId="0" xfId="0" applyFont="1" applyFill="1" applyAlignment="1" applyProtection="1">
      <alignment vertical="top"/>
      <protection locked="0"/>
    </xf>
    <xf numFmtId="4" fontId="50" fillId="0" borderId="18" xfId="0" applyNumberFormat="1" applyFont="1" applyFill="1" applyBorder="1" applyAlignment="1" applyProtection="1">
      <alignment vertical="top"/>
      <protection locked="0"/>
    </xf>
    <xf numFmtId="4" fontId="50" fillId="0" borderId="14" xfId="0" applyNumberFormat="1" applyFont="1" applyFill="1" applyBorder="1" applyAlignment="1" applyProtection="1">
      <alignment vertical="top"/>
      <protection locked="0"/>
    </xf>
    <xf numFmtId="4" fontId="50" fillId="0" borderId="0" xfId="0" applyNumberFormat="1" applyFont="1" applyFill="1" applyAlignment="1" applyProtection="1">
      <alignment vertical="top"/>
      <protection locked="0"/>
    </xf>
    <xf numFmtId="4" fontId="50" fillId="0" borderId="23" xfId="0" applyNumberFormat="1" applyFont="1" applyFill="1" applyBorder="1" applyAlignment="1" applyProtection="1">
      <alignment vertical="top"/>
      <protection locked="0"/>
    </xf>
    <xf numFmtId="4" fontId="33" fillId="0" borderId="1" xfId="0" applyNumberFormat="1" applyFont="1" applyFill="1" applyBorder="1" applyAlignment="1" applyProtection="1">
      <alignment vertical="top"/>
      <protection locked="0"/>
    </xf>
    <xf numFmtId="0" fontId="33" fillId="0" borderId="1" xfId="0" applyFont="1" applyFill="1" applyBorder="1" applyProtection="1">
      <protection locked="0"/>
    </xf>
    <xf numFmtId="4" fontId="46" fillId="0" borderId="0" xfId="0" applyNumberFormat="1" applyFont="1" applyFill="1" applyBorder="1" applyProtection="1">
      <protection locked="0"/>
    </xf>
    <xf numFmtId="0" fontId="46" fillId="0" borderId="0" xfId="0" applyFont="1" applyFill="1" applyProtection="1">
      <protection locked="0"/>
    </xf>
    <xf numFmtId="4" fontId="37" fillId="0" borderId="0" xfId="0" applyNumberFormat="1" applyFont="1" applyFill="1" applyBorder="1" applyProtection="1">
      <protection locked="0"/>
    </xf>
    <xf numFmtId="0" fontId="37" fillId="0" borderId="0" xfId="0" applyFont="1" applyFill="1" applyProtection="1">
      <protection locked="0"/>
    </xf>
    <xf numFmtId="4" fontId="37" fillId="0" borderId="0" xfId="0" applyNumberFormat="1" applyFont="1" applyFill="1" applyProtection="1"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  <protection locked="0"/>
    </xf>
    <xf numFmtId="0" fontId="43" fillId="0" borderId="18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48" fillId="0" borderId="1" xfId="98" applyNumberFormat="1" applyFont="1" applyFill="1" applyBorder="1" applyAlignment="1" applyProtection="1">
      <alignment horizontal="left"/>
    </xf>
    <xf numFmtId="0" fontId="48" fillId="0" borderId="1" xfId="98" applyFont="1" applyFill="1" applyBorder="1" applyAlignment="1">
      <alignment horizontal="left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36" fillId="0" borderId="0" xfId="92" applyNumberFormat="1" applyFont="1" applyFill="1" applyBorder="1" applyProtection="1">
      <alignment horizontal="right"/>
    </xf>
    <xf numFmtId="0" fontId="36" fillId="0" borderId="0" xfId="92" applyFont="1" applyFill="1" applyBorder="1" applyProtection="1">
      <alignment horizontal="right"/>
      <protection locked="0"/>
    </xf>
    <xf numFmtId="0" fontId="36" fillId="0" borderId="11" xfId="93" applyNumberFormat="1" applyFont="1" applyFill="1" applyBorder="1" applyProtection="1">
      <alignment horizontal="center" vertical="center" wrapText="1"/>
    </xf>
    <xf numFmtId="0" fontId="36" fillId="0" borderId="16" xfId="93" applyFont="1" applyFill="1" applyBorder="1" applyProtection="1">
      <alignment horizontal="center" vertical="center" wrapText="1"/>
      <protection locked="0"/>
    </xf>
    <xf numFmtId="0" fontId="38" fillId="0" borderId="15" xfId="93" applyNumberFormat="1" applyFont="1" applyFill="1" applyBorder="1" applyProtection="1">
      <alignment horizontal="center" vertical="center" wrapText="1"/>
    </xf>
    <xf numFmtId="0" fontId="38" fillId="0" borderId="17" xfId="93" applyFont="1" applyFill="1" applyBorder="1" applyProtection="1">
      <alignment horizontal="center" vertical="center" wrapText="1"/>
      <protection locked="0"/>
    </xf>
  </cellXfs>
  <cellStyles count="100">
    <cellStyle name="20% - Акцент1" xfId="17" builtinId="30" customBuiltin="1"/>
    <cellStyle name="20% - Акцент1 2" xfId="42"/>
    <cellStyle name="20% - Акцент1 3" xfId="43"/>
    <cellStyle name="20% - Акцент1 4" xfId="76"/>
    <cellStyle name="20% - Акцент2" xfId="21" builtinId="34" customBuiltin="1"/>
    <cellStyle name="20% - Акцент2 2" xfId="44"/>
    <cellStyle name="20% - Акцент2 3" xfId="45"/>
    <cellStyle name="20% - Акцент2 4" xfId="78"/>
    <cellStyle name="20% - Акцент3" xfId="25" builtinId="38" customBuiltin="1"/>
    <cellStyle name="20% - Акцент3 2" xfId="46"/>
    <cellStyle name="20% - Акцент3 3" xfId="47"/>
    <cellStyle name="20% - Акцент3 4" xfId="80"/>
    <cellStyle name="20% - Акцент4" xfId="29" builtinId="42" customBuiltin="1"/>
    <cellStyle name="20% - Акцент4 2" xfId="48"/>
    <cellStyle name="20% - Акцент4 3" xfId="49"/>
    <cellStyle name="20% - Акцент4 4" xfId="82"/>
    <cellStyle name="20% - Акцент5" xfId="33" builtinId="46" customBuiltin="1"/>
    <cellStyle name="20% - Акцент5 2" xfId="50"/>
    <cellStyle name="20% - Акцент5 3" xfId="51"/>
    <cellStyle name="20% - Акцент5 4" xfId="84"/>
    <cellStyle name="20% - Акцент6" xfId="37" builtinId="50" customBuiltin="1"/>
    <cellStyle name="20% - Акцент6 2" xfId="52"/>
    <cellStyle name="20% - Акцент6 3" xfId="53"/>
    <cellStyle name="20% - Акцент6 4" xfId="86"/>
    <cellStyle name="40% - Акцент1" xfId="18" builtinId="31" customBuiltin="1"/>
    <cellStyle name="40% - Акцент1 2" xfId="54"/>
    <cellStyle name="40% - Акцент1 3" xfId="55"/>
    <cellStyle name="40% - Акцент1 4" xfId="77"/>
    <cellStyle name="40% - Акцент2" xfId="22" builtinId="35" customBuiltin="1"/>
    <cellStyle name="40% - Акцент2 2" xfId="56"/>
    <cellStyle name="40% - Акцент2 3" xfId="57"/>
    <cellStyle name="40% - Акцент2 4" xfId="79"/>
    <cellStyle name="40% - Акцент3" xfId="26" builtinId="39" customBuiltin="1"/>
    <cellStyle name="40% - Акцент3 2" xfId="58"/>
    <cellStyle name="40% - Акцент3 3" xfId="59"/>
    <cellStyle name="40% - Акцент3 4" xfId="81"/>
    <cellStyle name="40% - Акцент4" xfId="30" builtinId="43" customBuiltin="1"/>
    <cellStyle name="40% - Акцент4 2" xfId="60"/>
    <cellStyle name="40% - Акцент4 3" xfId="61"/>
    <cellStyle name="40% - Акцент4 4" xfId="83"/>
    <cellStyle name="40% - Акцент5" xfId="34" builtinId="47" customBuiltin="1"/>
    <cellStyle name="40% - Акцент5 2" xfId="62"/>
    <cellStyle name="40% - Акцент5 3" xfId="63"/>
    <cellStyle name="40% - Акцент5 4" xfId="85"/>
    <cellStyle name="40% - Акцент6" xfId="38" builtinId="51" customBuiltin="1"/>
    <cellStyle name="40% - Акцент6 2" xfId="64"/>
    <cellStyle name="40% - Акцент6 3" xfId="65"/>
    <cellStyle name="40% - Акцент6 4" xfId="87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xl26" xfId="92"/>
    <cellStyle name="xl28" xfId="93"/>
    <cellStyle name="xl30" xfId="90"/>
    <cellStyle name="xl38" xfId="98"/>
    <cellStyle name="xl40" xfId="99"/>
    <cellStyle name="xl41" xfId="96"/>
    <cellStyle name="xl42" xfId="91"/>
    <cellStyle name="xl61" xfId="94"/>
    <cellStyle name="xl63" xfId="97"/>
    <cellStyle name="xl64" xfId="95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2" xfId="66"/>
    <cellStyle name="Обычный 3" xfId="67"/>
    <cellStyle name="Обычный 4" xfId="68"/>
    <cellStyle name="Обычный 5" xfId="69"/>
    <cellStyle name="Обычный 6" xfId="73"/>
    <cellStyle name="Обычный 7" xfId="74"/>
    <cellStyle name="Обычный 8" xfId="40"/>
    <cellStyle name="Плохой" xfId="6" builtinId="27" customBuiltin="1"/>
    <cellStyle name="Пояснение" xfId="14" builtinId="53" customBuiltin="1"/>
    <cellStyle name="Примечание 2" xfId="70"/>
    <cellStyle name="Примечание 3" xfId="71"/>
    <cellStyle name="Примечание 4" xfId="72"/>
    <cellStyle name="Примечание 5" xfId="75"/>
    <cellStyle name="Процентный 2" xfId="88"/>
    <cellStyle name="Связанная ячейка" xfId="11" builtinId="24" customBuiltin="1"/>
    <cellStyle name="Текст предупреждения" xfId="13" builtinId="11" customBuiltin="1"/>
    <cellStyle name="Финансовый 2" xfId="89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zoomScale="78" zoomScaleNormal="100" zoomScaleSheetLayoutView="78" workbookViewId="0">
      <pane ySplit="3" topLeftCell="A23" activePane="bottomLeft" state="frozen"/>
      <selection pane="bottomLeft" sqref="A1:K1"/>
    </sheetView>
  </sheetViews>
  <sheetFormatPr defaultRowHeight="15.75" x14ac:dyDescent="0.25"/>
  <cols>
    <col min="1" max="1" width="28.85546875" style="1" customWidth="1"/>
    <col min="2" max="2" width="39.85546875" style="1" customWidth="1"/>
    <col min="3" max="11" width="18.28515625" style="1" customWidth="1"/>
    <col min="12" max="12" width="17.7109375" style="1" customWidth="1"/>
    <col min="13" max="13" width="9.140625" style="1"/>
    <col min="14" max="14" width="16.42578125" style="1" customWidth="1"/>
    <col min="15" max="16384" width="9.140625" style="1"/>
  </cols>
  <sheetData>
    <row r="1" spans="1:14" ht="19.5" customHeight="1" x14ac:dyDescent="0.25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4" x14ac:dyDescent="0.25">
      <c r="K2" s="4"/>
      <c r="L2" s="4" t="s">
        <v>119</v>
      </c>
    </row>
    <row r="3" spans="1:14" ht="153" customHeight="1" x14ac:dyDescent="0.25">
      <c r="A3" s="2" t="s">
        <v>0</v>
      </c>
      <c r="B3" s="2" t="s">
        <v>1</v>
      </c>
      <c r="C3" s="12" t="s">
        <v>120</v>
      </c>
      <c r="D3" s="10" t="s">
        <v>121</v>
      </c>
      <c r="E3" s="10" t="s">
        <v>124</v>
      </c>
      <c r="F3" s="10" t="s">
        <v>125</v>
      </c>
      <c r="G3" s="10" t="s">
        <v>126</v>
      </c>
      <c r="H3" s="10" t="s">
        <v>127</v>
      </c>
      <c r="I3" s="10" t="s">
        <v>128</v>
      </c>
      <c r="J3" s="10" t="s">
        <v>122</v>
      </c>
      <c r="K3" s="10" t="s">
        <v>2</v>
      </c>
      <c r="L3" s="11" t="s">
        <v>123</v>
      </c>
    </row>
    <row r="4" spans="1:14" s="7" customFormat="1" ht="32.25" customHeight="1" x14ac:dyDescent="0.25">
      <c r="A4" s="5" t="s">
        <v>3</v>
      </c>
      <c r="B4" s="8" t="s">
        <v>4</v>
      </c>
      <c r="C4" s="6">
        <f t="shared" ref="C4:J4" si="0">C5+C8+C10+C14+C18+C21+C22+C23+C27+C28+C33+C34+C35</f>
        <v>2164210000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>D4+E4+F4+G4+H4+I4+J4</f>
        <v>0</v>
      </c>
      <c r="L4" s="6">
        <f>C4+K4</f>
        <v>2164210000</v>
      </c>
    </row>
    <row r="5" spans="1:14" s="7" customFormat="1" ht="15" customHeight="1" x14ac:dyDescent="0.25">
      <c r="A5" s="5" t="s">
        <v>5</v>
      </c>
      <c r="B5" s="8" t="s">
        <v>6</v>
      </c>
      <c r="C5" s="6">
        <f t="shared" ref="C5:J5" si="1">C6+C7</f>
        <v>1304290000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  <c r="I5" s="6">
        <f t="shared" si="1"/>
        <v>0</v>
      </c>
      <c r="J5" s="6">
        <f t="shared" si="1"/>
        <v>0</v>
      </c>
      <c r="K5" s="6">
        <f>D5+E5+F5+G5+H5+I5+J5</f>
        <v>0</v>
      </c>
      <c r="L5" s="19">
        <f>C5+K5</f>
        <v>1304290000</v>
      </c>
      <c r="N5" s="16"/>
    </row>
    <row r="6" spans="1:14" ht="1.5" hidden="1" customHeight="1" x14ac:dyDescent="0.25">
      <c r="A6" s="3" t="s">
        <v>7</v>
      </c>
      <c r="B6" s="9" t="s">
        <v>8</v>
      </c>
      <c r="C6" s="22"/>
      <c r="D6" s="22"/>
      <c r="E6" s="22"/>
      <c r="F6" s="22"/>
      <c r="G6" s="22"/>
      <c r="H6" s="22"/>
      <c r="I6" s="22"/>
      <c r="J6" s="22"/>
      <c r="K6" s="22">
        <f t="shared" ref="K6:K45" si="2">D6+E6+F6+G6+H6+I6+J6</f>
        <v>0</v>
      </c>
      <c r="L6" s="20">
        <f t="shared" ref="L6:L45" si="3">C6+K6</f>
        <v>0</v>
      </c>
    </row>
    <row r="7" spans="1:14" x14ac:dyDescent="0.25">
      <c r="A7" s="3" t="s">
        <v>9</v>
      </c>
      <c r="B7" s="9" t="s">
        <v>10</v>
      </c>
      <c r="C7" s="22">
        <v>1304290000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f t="shared" si="2"/>
        <v>0</v>
      </c>
      <c r="L7" s="22">
        <f t="shared" si="3"/>
        <v>1304290000</v>
      </c>
    </row>
    <row r="8" spans="1:14" s="7" customFormat="1" ht="67.5" customHeight="1" x14ac:dyDescent="0.25">
      <c r="A8" s="5" t="s">
        <v>11</v>
      </c>
      <c r="B8" s="8" t="s">
        <v>12</v>
      </c>
      <c r="C8" s="6">
        <f>C9</f>
        <v>28968000</v>
      </c>
      <c r="D8" s="6">
        <f t="shared" ref="D8:J8" si="4">D9</f>
        <v>0</v>
      </c>
      <c r="E8" s="6">
        <f t="shared" si="4"/>
        <v>0</v>
      </c>
      <c r="F8" s="6">
        <f t="shared" si="4"/>
        <v>0</v>
      </c>
      <c r="G8" s="6">
        <f t="shared" si="4"/>
        <v>0</v>
      </c>
      <c r="H8" s="6">
        <f t="shared" si="4"/>
        <v>0</v>
      </c>
      <c r="I8" s="6">
        <f t="shared" si="4"/>
        <v>-2000000</v>
      </c>
      <c r="J8" s="6">
        <f t="shared" si="4"/>
        <v>0</v>
      </c>
      <c r="K8" s="6">
        <f t="shared" si="2"/>
        <v>-2000000</v>
      </c>
      <c r="L8" s="6">
        <f t="shared" si="3"/>
        <v>26968000</v>
      </c>
    </row>
    <row r="9" spans="1:14" ht="51" customHeight="1" x14ac:dyDescent="0.25">
      <c r="A9" s="3" t="s">
        <v>13</v>
      </c>
      <c r="B9" s="9" t="s">
        <v>14</v>
      </c>
      <c r="C9" s="22">
        <v>28968000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-2000000</v>
      </c>
      <c r="J9" s="22">
        <v>0</v>
      </c>
      <c r="K9" s="22">
        <f t="shared" si="2"/>
        <v>-2000000</v>
      </c>
      <c r="L9" s="22">
        <f t="shared" si="3"/>
        <v>26968000</v>
      </c>
    </row>
    <row r="10" spans="1:14" s="7" customFormat="1" ht="33" customHeight="1" x14ac:dyDescent="0.25">
      <c r="A10" s="5" t="s">
        <v>15</v>
      </c>
      <c r="B10" s="8" t="s">
        <v>16</v>
      </c>
      <c r="C10" s="6">
        <f>C11+C12+C13</f>
        <v>129872000</v>
      </c>
      <c r="D10" s="6">
        <f t="shared" ref="D10:J10" si="5">D11+D12+D13</f>
        <v>0</v>
      </c>
      <c r="E10" s="6">
        <f t="shared" si="5"/>
        <v>0</v>
      </c>
      <c r="F10" s="6">
        <f t="shared" si="5"/>
        <v>0</v>
      </c>
      <c r="G10" s="6">
        <f t="shared" si="5"/>
        <v>0</v>
      </c>
      <c r="H10" s="6">
        <f t="shared" si="5"/>
        <v>0</v>
      </c>
      <c r="I10" s="6">
        <f t="shared" si="5"/>
        <v>-3429000</v>
      </c>
      <c r="J10" s="6">
        <f t="shared" si="5"/>
        <v>0</v>
      </c>
      <c r="K10" s="6">
        <f t="shared" si="2"/>
        <v>-3429000</v>
      </c>
      <c r="L10" s="6">
        <f t="shared" si="3"/>
        <v>126443000</v>
      </c>
    </row>
    <row r="11" spans="1:14" ht="35.25" customHeight="1" x14ac:dyDescent="0.25">
      <c r="A11" s="3" t="s">
        <v>129</v>
      </c>
      <c r="B11" s="18" t="s">
        <v>130</v>
      </c>
      <c r="C11" s="22">
        <v>123131000</v>
      </c>
      <c r="D11" s="20">
        <v>0</v>
      </c>
      <c r="E11" s="20">
        <v>0</v>
      </c>
      <c r="F11" s="20">
        <v>0</v>
      </c>
      <c r="G11" s="22">
        <v>0</v>
      </c>
      <c r="H11" s="20">
        <v>0</v>
      </c>
      <c r="I11" s="22">
        <v>-17000000</v>
      </c>
      <c r="J11" s="20"/>
      <c r="K11" s="22">
        <f t="shared" si="2"/>
        <v>-17000000</v>
      </c>
      <c r="L11" s="22">
        <f t="shared" si="3"/>
        <v>106131000</v>
      </c>
    </row>
    <row r="12" spans="1:14" ht="24" customHeight="1" x14ac:dyDescent="0.25">
      <c r="A12" s="3" t="s">
        <v>131</v>
      </c>
      <c r="B12" s="18" t="s">
        <v>132</v>
      </c>
      <c r="C12" s="22">
        <v>2936000</v>
      </c>
      <c r="D12" s="20">
        <v>0</v>
      </c>
      <c r="E12" s="20">
        <v>0</v>
      </c>
      <c r="F12" s="20">
        <v>0</v>
      </c>
      <c r="G12" s="22">
        <v>0</v>
      </c>
      <c r="H12" s="20">
        <v>0</v>
      </c>
      <c r="I12" s="22">
        <v>14376000</v>
      </c>
      <c r="J12" s="20">
        <v>0</v>
      </c>
      <c r="K12" s="22">
        <f t="shared" si="2"/>
        <v>14376000</v>
      </c>
      <c r="L12" s="22">
        <f t="shared" si="3"/>
        <v>17312000</v>
      </c>
    </row>
    <row r="13" spans="1:14" ht="50.25" customHeight="1" x14ac:dyDescent="0.25">
      <c r="A13" s="3" t="s">
        <v>133</v>
      </c>
      <c r="B13" s="18" t="s">
        <v>134</v>
      </c>
      <c r="C13" s="22">
        <v>3805000</v>
      </c>
      <c r="D13" s="20">
        <v>0</v>
      </c>
      <c r="E13" s="20">
        <v>0</v>
      </c>
      <c r="F13" s="20">
        <v>0</v>
      </c>
      <c r="G13" s="22">
        <v>0</v>
      </c>
      <c r="H13" s="20">
        <v>0</v>
      </c>
      <c r="I13" s="22">
        <v>-805000</v>
      </c>
      <c r="J13" s="20">
        <v>0</v>
      </c>
      <c r="K13" s="22">
        <f t="shared" si="2"/>
        <v>-805000</v>
      </c>
      <c r="L13" s="22">
        <f t="shared" si="3"/>
        <v>3000000</v>
      </c>
    </row>
    <row r="14" spans="1:14" s="7" customFormat="1" x14ac:dyDescent="0.25">
      <c r="A14" s="5" t="s">
        <v>17</v>
      </c>
      <c r="B14" s="8" t="s">
        <v>18</v>
      </c>
      <c r="C14" s="6">
        <f t="shared" ref="C14:G14" si="6">C15+C16</f>
        <v>330082000</v>
      </c>
      <c r="D14" s="6">
        <f t="shared" si="6"/>
        <v>0</v>
      </c>
      <c r="E14" s="6">
        <f t="shared" si="6"/>
        <v>0</v>
      </c>
      <c r="F14" s="6">
        <f t="shared" si="6"/>
        <v>0</v>
      </c>
      <c r="G14" s="6">
        <f t="shared" si="6"/>
        <v>0</v>
      </c>
      <c r="H14" s="6">
        <f t="shared" ref="H14:I14" si="7">H15+H16</f>
        <v>0</v>
      </c>
      <c r="I14" s="6">
        <f t="shared" si="7"/>
        <v>-14195000</v>
      </c>
      <c r="J14" s="6">
        <v>0</v>
      </c>
      <c r="K14" s="6">
        <f t="shared" si="2"/>
        <v>-14195000</v>
      </c>
      <c r="L14" s="6">
        <f t="shared" si="3"/>
        <v>315887000</v>
      </c>
    </row>
    <row r="15" spans="1:14" x14ac:dyDescent="0.25">
      <c r="A15" s="3" t="s">
        <v>137</v>
      </c>
      <c r="B15" s="9" t="s">
        <v>135</v>
      </c>
      <c r="C15" s="22">
        <v>67169000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-14195000</v>
      </c>
      <c r="J15" s="22">
        <v>0</v>
      </c>
      <c r="K15" s="22">
        <f t="shared" si="2"/>
        <v>-14195000</v>
      </c>
      <c r="L15" s="22">
        <f t="shared" si="3"/>
        <v>52974000</v>
      </c>
    </row>
    <row r="16" spans="1:14" x14ac:dyDescent="0.25">
      <c r="A16" s="3" t="s">
        <v>138</v>
      </c>
      <c r="B16" s="9" t="s">
        <v>136</v>
      </c>
      <c r="C16" s="22">
        <v>262913000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0</v>
      </c>
      <c r="L16" s="22">
        <f t="shared" si="3"/>
        <v>262913000</v>
      </c>
    </row>
    <row r="17" spans="1:12" ht="15.75" hidden="1" customHeight="1" x14ac:dyDescent="0.25">
      <c r="A17" s="3" t="s">
        <v>37</v>
      </c>
      <c r="B17" s="9" t="s">
        <v>36</v>
      </c>
      <c r="C17" s="22"/>
      <c r="D17" s="22"/>
      <c r="E17" s="22"/>
      <c r="F17" s="22"/>
      <c r="G17" s="22"/>
      <c r="H17" s="22"/>
      <c r="I17" s="22"/>
      <c r="J17" s="22"/>
      <c r="K17" s="22">
        <f t="shared" si="2"/>
        <v>0</v>
      </c>
      <c r="L17" s="22">
        <f t="shared" si="3"/>
        <v>0</v>
      </c>
    </row>
    <row r="18" spans="1:12" s="7" customFormat="1" ht="0.75" hidden="1" customHeight="1" x14ac:dyDescent="0.25">
      <c r="A18" s="5" t="s">
        <v>19</v>
      </c>
      <c r="B18" s="8" t="s">
        <v>20</v>
      </c>
      <c r="C18" s="6">
        <f>C19+C20</f>
        <v>0</v>
      </c>
      <c r="D18" s="6">
        <f t="shared" ref="D18:I18" si="8">D19+D20</f>
        <v>0</v>
      </c>
      <c r="E18" s="6">
        <f t="shared" si="8"/>
        <v>0</v>
      </c>
      <c r="F18" s="6">
        <f t="shared" si="8"/>
        <v>0</v>
      </c>
      <c r="G18" s="6">
        <f t="shared" si="8"/>
        <v>0</v>
      </c>
      <c r="H18" s="6">
        <f t="shared" si="8"/>
        <v>0</v>
      </c>
      <c r="I18" s="6">
        <f t="shared" si="8"/>
        <v>0</v>
      </c>
      <c r="J18" s="6">
        <f>J19+J20</f>
        <v>0</v>
      </c>
      <c r="K18" s="6">
        <f>D18+E18+F18+G18+H18+I18+J18</f>
        <v>0</v>
      </c>
      <c r="L18" s="6">
        <f t="shared" si="3"/>
        <v>0</v>
      </c>
    </row>
    <row r="19" spans="1:12" ht="15.75" hidden="1" customHeight="1" x14ac:dyDescent="0.25">
      <c r="A19" s="3" t="s">
        <v>21</v>
      </c>
      <c r="B19" s="9" t="s">
        <v>22</v>
      </c>
      <c r="C19" s="22"/>
      <c r="D19" s="22"/>
      <c r="E19" s="22"/>
      <c r="F19" s="22"/>
      <c r="G19" s="22"/>
      <c r="H19" s="22"/>
      <c r="I19" s="22"/>
      <c r="J19" s="22"/>
      <c r="K19" s="22">
        <f t="shared" si="2"/>
        <v>0</v>
      </c>
      <c r="L19" s="22">
        <f t="shared" si="3"/>
        <v>0</v>
      </c>
    </row>
    <row r="20" spans="1:12" ht="67.5" hidden="1" customHeight="1" x14ac:dyDescent="0.25">
      <c r="A20" s="3" t="s">
        <v>62</v>
      </c>
      <c r="B20" s="9" t="s">
        <v>63</v>
      </c>
      <c r="C20" s="20"/>
      <c r="D20" s="20"/>
      <c r="E20" s="20"/>
      <c r="F20" s="20"/>
      <c r="G20" s="20"/>
      <c r="H20" s="20"/>
      <c r="I20" s="20"/>
      <c r="J20" s="20"/>
      <c r="K20" s="22">
        <f t="shared" si="2"/>
        <v>0</v>
      </c>
      <c r="L20" s="22">
        <f t="shared" si="3"/>
        <v>0</v>
      </c>
    </row>
    <row r="21" spans="1:12" ht="19.5" customHeight="1" x14ac:dyDescent="0.25">
      <c r="A21" s="5" t="s">
        <v>39</v>
      </c>
      <c r="B21" s="8" t="s">
        <v>38</v>
      </c>
      <c r="C21" s="6">
        <v>27100000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-2000000</v>
      </c>
      <c r="J21" s="6">
        <v>0</v>
      </c>
      <c r="K21" s="6">
        <f t="shared" si="2"/>
        <v>-2000000</v>
      </c>
      <c r="L21" s="6">
        <f t="shared" si="3"/>
        <v>25100000</v>
      </c>
    </row>
    <row r="22" spans="1:12" ht="78.75" x14ac:dyDescent="0.25">
      <c r="A22" s="5" t="s">
        <v>45</v>
      </c>
      <c r="B22" s="14" t="s">
        <v>40</v>
      </c>
      <c r="C22" s="6">
        <v>258921000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-16693000</v>
      </c>
      <c r="J22" s="6">
        <v>0</v>
      </c>
      <c r="K22" s="6">
        <f t="shared" si="2"/>
        <v>-16693000</v>
      </c>
      <c r="L22" s="6">
        <f t="shared" si="3"/>
        <v>242228000</v>
      </c>
    </row>
    <row r="23" spans="1:12" ht="28.5" customHeight="1" x14ac:dyDescent="0.25">
      <c r="A23" s="5" t="s">
        <v>42</v>
      </c>
      <c r="B23" s="14" t="s">
        <v>41</v>
      </c>
      <c r="C23" s="6">
        <v>9800000</v>
      </c>
      <c r="D23" s="6">
        <f t="shared" ref="D23:J23" si="9">D24+D25+D26</f>
        <v>0</v>
      </c>
      <c r="E23" s="6">
        <f t="shared" si="9"/>
        <v>0</v>
      </c>
      <c r="F23" s="19">
        <f t="shared" si="9"/>
        <v>0</v>
      </c>
      <c r="G23" s="6">
        <f t="shared" si="9"/>
        <v>0</v>
      </c>
      <c r="H23" s="6">
        <f t="shared" si="9"/>
        <v>0</v>
      </c>
      <c r="I23" s="19">
        <v>2075000</v>
      </c>
      <c r="J23" s="19">
        <f t="shared" si="9"/>
        <v>0</v>
      </c>
      <c r="K23" s="6">
        <f t="shared" si="2"/>
        <v>2075000</v>
      </c>
      <c r="L23" s="6">
        <f>C23+K23</f>
        <v>11875000</v>
      </c>
    </row>
    <row r="24" spans="1:12" ht="0.75" hidden="1" customHeight="1" x14ac:dyDescent="0.25">
      <c r="A24" s="3" t="s">
        <v>68</v>
      </c>
      <c r="B24" s="17" t="s">
        <v>69</v>
      </c>
      <c r="C24" s="23"/>
      <c r="D24" s="20"/>
      <c r="E24" s="20"/>
      <c r="F24" s="20"/>
      <c r="G24" s="20"/>
      <c r="H24" s="20"/>
      <c r="I24" s="20"/>
      <c r="J24" s="21"/>
      <c r="K24" s="25">
        <f>D24+E24+F24+G24+H24+I24+J24</f>
        <v>0</v>
      </c>
      <c r="L24" s="22">
        <f t="shared" si="3"/>
        <v>0</v>
      </c>
    </row>
    <row r="25" spans="1:12" hidden="1" x14ac:dyDescent="0.25">
      <c r="A25" s="3" t="s">
        <v>64</v>
      </c>
      <c r="B25" s="17" t="s">
        <v>66</v>
      </c>
      <c r="C25" s="23"/>
      <c r="D25" s="20"/>
      <c r="E25" s="20"/>
      <c r="F25" s="20"/>
      <c r="G25" s="20"/>
      <c r="H25" s="20"/>
      <c r="I25" s="20"/>
      <c r="J25" s="20"/>
      <c r="K25" s="22">
        <f t="shared" ref="K25:K26" si="10">D25+E25+F25+G25+H25+I25+J25</f>
        <v>0</v>
      </c>
      <c r="L25" s="22">
        <f t="shared" ref="L25:L26" si="11">C25+K25</f>
        <v>0</v>
      </c>
    </row>
    <row r="26" spans="1:12" hidden="1" x14ac:dyDescent="0.25">
      <c r="A26" s="3" t="s">
        <v>65</v>
      </c>
      <c r="B26" s="17" t="s">
        <v>67</v>
      </c>
      <c r="C26" s="23"/>
      <c r="D26" s="20"/>
      <c r="E26" s="20"/>
      <c r="F26" s="20"/>
      <c r="G26" s="20"/>
      <c r="H26" s="20"/>
      <c r="I26" s="20"/>
      <c r="J26" s="20"/>
      <c r="K26" s="22">
        <f t="shared" si="10"/>
        <v>0</v>
      </c>
      <c r="L26" s="22">
        <f t="shared" si="11"/>
        <v>0</v>
      </c>
    </row>
    <row r="27" spans="1:12" ht="49.5" customHeight="1" x14ac:dyDescent="0.25">
      <c r="A27" s="15" t="s">
        <v>44</v>
      </c>
      <c r="B27" s="8" t="s">
        <v>43</v>
      </c>
      <c r="C27" s="24">
        <v>6122000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2"/>
        <v>0</v>
      </c>
      <c r="L27" s="6">
        <f t="shared" si="3"/>
        <v>6122000</v>
      </c>
    </row>
    <row r="28" spans="1:12" ht="47.25" x14ac:dyDescent="0.25">
      <c r="A28" s="15" t="s">
        <v>47</v>
      </c>
      <c r="B28" s="8" t="s">
        <v>46</v>
      </c>
      <c r="C28" s="6">
        <f>C29+C30+C31+C32</f>
        <v>35500000</v>
      </c>
      <c r="D28" s="6">
        <f t="shared" ref="D28:J28" si="12">D29+D30+D31+D32</f>
        <v>0</v>
      </c>
      <c r="E28" s="6">
        <f t="shared" si="12"/>
        <v>0</v>
      </c>
      <c r="F28" s="6">
        <f t="shared" si="12"/>
        <v>0</v>
      </c>
      <c r="G28" s="6">
        <f t="shared" si="12"/>
        <v>0</v>
      </c>
      <c r="H28" s="6">
        <f t="shared" si="12"/>
        <v>0</v>
      </c>
      <c r="I28" s="6">
        <f t="shared" si="12"/>
        <v>29742000</v>
      </c>
      <c r="J28" s="6">
        <f t="shared" si="12"/>
        <v>0</v>
      </c>
      <c r="K28" s="27">
        <f>D28+E28+F28+G28+H28+I28+J28</f>
        <v>29742000</v>
      </c>
      <c r="L28" s="6">
        <f t="shared" si="3"/>
        <v>65242000</v>
      </c>
    </row>
    <row r="29" spans="1:12" ht="18" hidden="1" customHeight="1" x14ac:dyDescent="0.25">
      <c r="A29" s="13" t="s">
        <v>61</v>
      </c>
      <c r="B29" s="9" t="s">
        <v>60</v>
      </c>
      <c r="C29" s="22">
        <v>0</v>
      </c>
      <c r="D29" s="22"/>
      <c r="E29" s="22"/>
      <c r="F29" s="22"/>
      <c r="G29" s="22"/>
      <c r="H29" s="22"/>
      <c r="I29" s="20">
        <v>0</v>
      </c>
      <c r="J29" s="22"/>
      <c r="K29" s="22">
        <f t="shared" ref="K29:K34" si="13">D29+E29+F29+G29+H29+I29+J29</f>
        <v>0</v>
      </c>
      <c r="L29" s="22">
        <f t="shared" si="3"/>
        <v>0</v>
      </c>
    </row>
    <row r="30" spans="1:12" ht="126.75" customHeight="1" x14ac:dyDescent="0.25">
      <c r="A30" s="13" t="s">
        <v>70</v>
      </c>
      <c r="B30" s="9" t="s">
        <v>71</v>
      </c>
      <c r="C30" s="22">
        <v>1000000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0">
        <v>3800000</v>
      </c>
      <c r="J30" s="28">
        <v>0</v>
      </c>
      <c r="K30" s="22">
        <f t="shared" si="13"/>
        <v>3800000</v>
      </c>
      <c r="L30" s="22">
        <f t="shared" si="3"/>
        <v>4800000</v>
      </c>
    </row>
    <row r="31" spans="1:12" ht="64.5" customHeight="1" x14ac:dyDescent="0.25">
      <c r="A31" s="13" t="s">
        <v>72</v>
      </c>
      <c r="B31" s="9" t="s">
        <v>73</v>
      </c>
      <c r="C31" s="22">
        <v>30500000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0">
        <v>24942000</v>
      </c>
      <c r="J31" s="20">
        <v>0</v>
      </c>
      <c r="K31" s="22">
        <f t="shared" ref="K31:K32" si="14">D31+E31+F31+G31+H31+I31+J31</f>
        <v>24942000</v>
      </c>
      <c r="L31" s="22">
        <f t="shared" ref="L31:L32" si="15">C31+K31</f>
        <v>55442000</v>
      </c>
    </row>
    <row r="32" spans="1:12" ht="93" customHeight="1" x14ac:dyDescent="0.25">
      <c r="A32" s="13" t="s">
        <v>139</v>
      </c>
      <c r="B32" s="9" t="s">
        <v>140</v>
      </c>
      <c r="C32" s="22">
        <v>4000000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0">
        <v>1000000</v>
      </c>
      <c r="J32" s="20">
        <v>0</v>
      </c>
      <c r="K32" s="22">
        <f t="shared" si="14"/>
        <v>1000000</v>
      </c>
      <c r="L32" s="22">
        <f t="shared" si="15"/>
        <v>5000000</v>
      </c>
    </row>
    <row r="33" spans="1:12" ht="31.5" hidden="1" x14ac:dyDescent="0.25">
      <c r="A33" s="15" t="s">
        <v>49</v>
      </c>
      <c r="B33" s="8" t="s">
        <v>48</v>
      </c>
      <c r="C33" s="6"/>
      <c r="D33" s="6"/>
      <c r="E33" s="6"/>
      <c r="F33" s="6"/>
      <c r="G33" s="6"/>
      <c r="H33" s="6"/>
      <c r="I33" s="6"/>
      <c r="J33" s="6"/>
      <c r="K33" s="6">
        <f t="shared" si="13"/>
        <v>0</v>
      </c>
      <c r="L33" s="6">
        <f t="shared" si="3"/>
        <v>0</v>
      </c>
    </row>
    <row r="34" spans="1:12" ht="31.5" x14ac:dyDescent="0.25">
      <c r="A34" s="15" t="s">
        <v>51</v>
      </c>
      <c r="B34" s="8" t="s">
        <v>50</v>
      </c>
      <c r="C34" s="6">
        <v>10000000</v>
      </c>
      <c r="D34" s="27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f t="shared" si="13"/>
        <v>0</v>
      </c>
      <c r="L34" s="6">
        <f t="shared" si="3"/>
        <v>10000000</v>
      </c>
    </row>
    <row r="35" spans="1:12" s="7" customFormat="1" ht="31.5" x14ac:dyDescent="0.25">
      <c r="A35" s="15" t="s">
        <v>52</v>
      </c>
      <c r="B35" s="8" t="s">
        <v>59</v>
      </c>
      <c r="C35" s="6">
        <v>23555000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6500000</v>
      </c>
      <c r="J35" s="6">
        <v>0</v>
      </c>
      <c r="K35" s="6">
        <f t="shared" si="2"/>
        <v>6500000</v>
      </c>
      <c r="L35" s="6">
        <f t="shared" si="3"/>
        <v>30055000</v>
      </c>
    </row>
    <row r="36" spans="1:12" s="7" customFormat="1" ht="20.25" customHeight="1" x14ac:dyDescent="0.25">
      <c r="A36" s="5" t="s">
        <v>23</v>
      </c>
      <c r="B36" s="8" t="s">
        <v>24</v>
      </c>
      <c r="C36" s="6">
        <f>C37+C42+C43+C44</f>
        <v>1652883423.6899998</v>
      </c>
      <c r="D36" s="6">
        <f t="shared" ref="D36:J36" si="16">D37+D42+D43+D44</f>
        <v>309145142.97999996</v>
      </c>
      <c r="E36" s="6">
        <f t="shared" si="16"/>
        <v>136274097.37</v>
      </c>
      <c r="F36" s="6">
        <f t="shared" si="16"/>
        <v>0</v>
      </c>
      <c r="G36" s="6">
        <f t="shared" si="16"/>
        <v>61672532.07</v>
      </c>
      <c r="H36" s="6">
        <f t="shared" si="16"/>
        <v>0</v>
      </c>
      <c r="I36" s="6">
        <f t="shared" si="16"/>
        <v>157823076.12</v>
      </c>
      <c r="J36" s="6">
        <f t="shared" si="16"/>
        <v>-29626034.210000001</v>
      </c>
      <c r="K36" s="6">
        <f t="shared" si="2"/>
        <v>635288814.32999992</v>
      </c>
      <c r="L36" s="6">
        <f t="shared" si="3"/>
        <v>2288172238.0199995</v>
      </c>
    </row>
    <row r="37" spans="1:12" s="7" customFormat="1" ht="68.25" customHeight="1" x14ac:dyDescent="0.25">
      <c r="A37" s="5" t="s">
        <v>25</v>
      </c>
      <c r="B37" s="8" t="s">
        <v>26</v>
      </c>
      <c r="C37" s="6">
        <f>C38+C39+C40+C41</f>
        <v>1652883423.6899998</v>
      </c>
      <c r="D37" s="6">
        <f t="shared" ref="D37:J37" si="17">D38+D39+D40+D41</f>
        <v>309145142.97999996</v>
      </c>
      <c r="E37" s="6">
        <f t="shared" si="17"/>
        <v>136274097.37</v>
      </c>
      <c r="F37" s="6">
        <f t="shared" si="17"/>
        <v>0</v>
      </c>
      <c r="G37" s="6">
        <f t="shared" si="17"/>
        <v>61672532.07</v>
      </c>
      <c r="H37" s="6">
        <f t="shared" si="17"/>
        <v>0</v>
      </c>
      <c r="I37" s="6">
        <f t="shared" si="17"/>
        <v>157554305.09999999</v>
      </c>
      <c r="J37" s="6">
        <f t="shared" si="17"/>
        <v>-29626034.210000001</v>
      </c>
      <c r="K37" s="6">
        <f>D37+E37+F37+G37+H37+I37+J37</f>
        <v>635020043.30999994</v>
      </c>
      <c r="L37" s="6">
        <f t="shared" si="3"/>
        <v>2287903467</v>
      </c>
    </row>
    <row r="38" spans="1:12" ht="31.5" x14ac:dyDescent="0.25">
      <c r="A38" s="3" t="s">
        <v>27</v>
      </c>
      <c r="B38" s="9" t="s">
        <v>28</v>
      </c>
      <c r="C38" s="22">
        <v>23889978</v>
      </c>
      <c r="D38" s="22">
        <v>0</v>
      </c>
      <c r="E38" s="22">
        <v>68563000</v>
      </c>
      <c r="F38" s="22">
        <v>0</v>
      </c>
      <c r="G38" s="22">
        <v>0</v>
      </c>
      <c r="H38" s="22">
        <v>0</v>
      </c>
      <c r="I38" s="22">
        <v>86522840</v>
      </c>
      <c r="J38" s="22">
        <v>6425137.5099999998</v>
      </c>
      <c r="K38" s="22">
        <f t="shared" si="2"/>
        <v>161510977.50999999</v>
      </c>
      <c r="L38" s="22">
        <f t="shared" si="3"/>
        <v>185400955.50999999</v>
      </c>
    </row>
    <row r="39" spans="1:12" ht="47.25" x14ac:dyDescent="0.25">
      <c r="A39" s="3" t="s">
        <v>29</v>
      </c>
      <c r="B39" s="9" t="s">
        <v>30</v>
      </c>
      <c r="C39" s="22">
        <v>163375196.34999999</v>
      </c>
      <c r="D39" s="28">
        <v>287545973.58999997</v>
      </c>
      <c r="E39" s="22">
        <v>49588597.369999997</v>
      </c>
      <c r="F39" s="22">
        <v>0</v>
      </c>
      <c r="G39" s="22">
        <v>61672532.07</v>
      </c>
      <c r="H39" s="22">
        <v>0</v>
      </c>
      <c r="I39" s="22">
        <v>409573.1</v>
      </c>
      <c r="J39" s="28">
        <v>-7438430.9900000002</v>
      </c>
      <c r="K39" s="22">
        <f t="shared" si="2"/>
        <v>391778245.13999999</v>
      </c>
      <c r="L39" s="22">
        <f t="shared" si="3"/>
        <v>555153441.49000001</v>
      </c>
    </row>
    <row r="40" spans="1:12" ht="31.5" x14ac:dyDescent="0.25">
      <c r="A40" s="3" t="s">
        <v>31</v>
      </c>
      <c r="B40" s="9" t="s">
        <v>32</v>
      </c>
      <c r="C40" s="22">
        <v>1465618249.3399999</v>
      </c>
      <c r="D40" s="22">
        <v>21599169.390000001</v>
      </c>
      <c r="E40" s="22">
        <v>2660254</v>
      </c>
      <c r="F40" s="22">
        <v>0</v>
      </c>
      <c r="G40" s="22">
        <v>0</v>
      </c>
      <c r="H40" s="22">
        <v>0</v>
      </c>
      <c r="I40" s="22">
        <v>5988074</v>
      </c>
      <c r="J40" s="28">
        <v>-28886160.73</v>
      </c>
      <c r="K40" s="22">
        <f t="shared" si="2"/>
        <v>1361336.6600000001</v>
      </c>
      <c r="L40" s="22">
        <f t="shared" si="3"/>
        <v>1466979586</v>
      </c>
    </row>
    <row r="41" spans="1:12" x14ac:dyDescent="0.25">
      <c r="A41" s="3" t="s">
        <v>33</v>
      </c>
      <c r="B41" s="9" t="s">
        <v>34</v>
      </c>
      <c r="C41" s="22">
        <v>0</v>
      </c>
      <c r="D41" s="22">
        <v>0</v>
      </c>
      <c r="E41" s="22">
        <v>15462246</v>
      </c>
      <c r="F41" s="22">
        <v>0</v>
      </c>
      <c r="G41" s="28">
        <v>0</v>
      </c>
      <c r="H41" s="22">
        <v>0</v>
      </c>
      <c r="I41" s="22">
        <v>64633818</v>
      </c>
      <c r="J41" s="22">
        <v>273420</v>
      </c>
      <c r="K41" s="22">
        <f t="shared" si="2"/>
        <v>80369484</v>
      </c>
      <c r="L41" s="22">
        <f t="shared" si="3"/>
        <v>80369484</v>
      </c>
    </row>
    <row r="42" spans="1:12" ht="64.5" hidden="1" customHeight="1" x14ac:dyDescent="0.25">
      <c r="A42" s="5" t="s">
        <v>53</v>
      </c>
      <c r="B42" s="8" t="s">
        <v>56</v>
      </c>
      <c r="C42" s="6"/>
      <c r="D42" s="6"/>
      <c r="E42" s="6"/>
      <c r="F42" s="6"/>
      <c r="G42" s="6"/>
      <c r="H42" s="6"/>
      <c r="I42" s="26"/>
      <c r="J42" s="6"/>
      <c r="K42" s="6">
        <f t="shared" si="2"/>
        <v>0</v>
      </c>
      <c r="L42" s="6">
        <f t="shared" si="3"/>
        <v>0</v>
      </c>
    </row>
    <row r="43" spans="1:12" ht="52.5" hidden="1" customHeight="1" x14ac:dyDescent="0.25">
      <c r="A43" s="5" t="s">
        <v>54</v>
      </c>
      <c r="B43" s="8" t="s">
        <v>57</v>
      </c>
      <c r="C43" s="6"/>
      <c r="D43" s="6"/>
      <c r="E43" s="6"/>
      <c r="F43" s="6"/>
      <c r="G43" s="6"/>
      <c r="H43" s="6"/>
      <c r="I43" s="6"/>
      <c r="J43" s="6"/>
      <c r="K43" s="6">
        <f t="shared" si="2"/>
        <v>0</v>
      </c>
      <c r="L43" s="6">
        <f t="shared" si="3"/>
        <v>0</v>
      </c>
    </row>
    <row r="44" spans="1:12" ht="31.5" x14ac:dyDescent="0.25">
      <c r="A44" s="5" t="s">
        <v>55</v>
      </c>
      <c r="B44" s="8" t="s">
        <v>58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268771.02</v>
      </c>
      <c r="J44" s="6">
        <v>0</v>
      </c>
      <c r="K44" s="6">
        <f t="shared" si="2"/>
        <v>268771.02</v>
      </c>
      <c r="L44" s="6">
        <f t="shared" si="3"/>
        <v>268771.02</v>
      </c>
    </row>
    <row r="45" spans="1:12" s="7" customFormat="1" x14ac:dyDescent="0.25">
      <c r="A45" s="5" t="s">
        <v>35</v>
      </c>
      <c r="B45" s="8"/>
      <c r="C45" s="6">
        <f t="shared" ref="C45:J45" si="18">C4+C36</f>
        <v>3817093423.6899996</v>
      </c>
      <c r="D45" s="6">
        <f t="shared" si="18"/>
        <v>309145142.97999996</v>
      </c>
      <c r="E45" s="6">
        <f t="shared" si="18"/>
        <v>136274097.37</v>
      </c>
      <c r="F45" s="6">
        <f t="shared" si="18"/>
        <v>0</v>
      </c>
      <c r="G45" s="6">
        <f t="shared" si="18"/>
        <v>61672532.07</v>
      </c>
      <c r="H45" s="6">
        <f t="shared" si="18"/>
        <v>0</v>
      </c>
      <c r="I45" s="6">
        <f t="shared" si="18"/>
        <v>157823076.12</v>
      </c>
      <c r="J45" s="6">
        <f t="shared" si="18"/>
        <v>-29626034.210000001</v>
      </c>
      <c r="K45" s="6">
        <f t="shared" si="2"/>
        <v>635288814.32999992</v>
      </c>
      <c r="L45" s="6">
        <f t="shared" si="3"/>
        <v>4452382238.0199995</v>
      </c>
    </row>
    <row r="47" spans="1:12" x14ac:dyDescent="0.2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</row>
    <row r="48" spans="1:12" ht="36" customHeight="1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1:11" ht="48" customHeight="1" x14ac:dyDescent="0.2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</row>
    <row r="50" spans="1:11" ht="34.5" customHeight="1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1" ht="35.25" customHeight="1" x14ac:dyDescent="0.2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</row>
  </sheetData>
  <mergeCells count="6">
    <mergeCell ref="A51:K51"/>
    <mergeCell ref="A1:K1"/>
    <mergeCell ref="A47:K47"/>
    <mergeCell ref="A48:K48"/>
    <mergeCell ref="A49:K49"/>
    <mergeCell ref="A50:K50"/>
  </mergeCells>
  <pageMargins left="0.35433070866141736" right="0.27559055118110237" top="0.43307086614173229" bottom="0.43307086614173229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2"/>
  <sheetViews>
    <sheetView view="pageBreakPreview" zoomScale="90" zoomScaleNormal="100" zoomScaleSheetLayoutView="90" workbookViewId="0">
      <selection activeCell="CZ4" sqref="CZ4"/>
    </sheetView>
  </sheetViews>
  <sheetFormatPr defaultRowHeight="15" x14ac:dyDescent="0.25"/>
  <cols>
    <col min="1" max="1" width="39" style="29" customWidth="1"/>
    <col min="2" max="2" width="5.7109375" style="29" customWidth="1"/>
    <col min="3" max="3" width="14.5703125" style="29" customWidth="1"/>
    <col min="4" max="4" width="13.5703125" style="29" hidden="1" customWidth="1"/>
    <col min="5" max="5" width="15" style="29" hidden="1" customWidth="1"/>
    <col min="6" max="6" width="11.28515625" style="29" hidden="1" customWidth="1"/>
    <col min="7" max="7" width="15" style="29" hidden="1" customWidth="1"/>
    <col min="8" max="8" width="10.7109375" style="29" hidden="1" customWidth="1"/>
    <col min="9" max="9" width="11.140625" style="29" hidden="1" customWidth="1"/>
    <col min="10" max="10" width="13.7109375" style="29" hidden="1" customWidth="1"/>
    <col min="11" max="11" width="14.28515625" style="29" hidden="1" customWidth="1"/>
    <col min="12" max="13" width="14.7109375" style="29" hidden="1" customWidth="1"/>
    <col min="14" max="14" width="13.42578125" style="29" hidden="1" customWidth="1"/>
    <col min="15" max="15" width="13.5703125" style="29" hidden="1" customWidth="1"/>
    <col min="16" max="16" width="14.85546875" style="29" hidden="1" customWidth="1"/>
    <col min="17" max="17" width="14.7109375" style="29" hidden="1" customWidth="1"/>
    <col min="18" max="18" width="11.5703125" style="29" hidden="1" customWidth="1"/>
    <col min="19" max="19" width="16.140625" style="29" hidden="1" customWidth="1"/>
    <col min="20" max="20" width="3.7109375" style="29" hidden="1" customWidth="1"/>
    <col min="21" max="21" width="16.5703125" style="29" hidden="1" customWidth="1"/>
    <col min="22" max="22" width="13.5703125" style="29" hidden="1" customWidth="1"/>
    <col min="23" max="23" width="13.28515625" style="29" hidden="1" customWidth="1"/>
    <col min="24" max="24" width="14" style="29" hidden="1" customWidth="1"/>
    <col min="25" max="25" width="11.85546875" style="29" hidden="1" customWidth="1"/>
    <col min="26" max="26" width="12.140625" style="29" hidden="1" customWidth="1"/>
    <col min="27" max="27" width="11.7109375" style="29" hidden="1" customWidth="1"/>
    <col min="28" max="28" width="11.42578125" style="29" hidden="1" customWidth="1"/>
    <col min="29" max="29" width="13.28515625" style="29" hidden="1" customWidth="1"/>
    <col min="30" max="30" width="14" style="29" hidden="1" customWidth="1"/>
    <col min="31" max="31" width="12.85546875" style="29" hidden="1" customWidth="1"/>
    <col min="32" max="32" width="13.28515625" style="29" hidden="1" customWidth="1"/>
    <col min="33" max="33" width="12.5703125" style="29" hidden="1" customWidth="1"/>
    <col min="34" max="34" width="13.85546875" style="29" hidden="1" customWidth="1"/>
    <col min="35" max="35" width="12.28515625" style="29" hidden="1" customWidth="1"/>
    <col min="36" max="36" width="12.42578125" style="29" hidden="1" customWidth="1"/>
    <col min="37" max="37" width="13.5703125" style="29" hidden="1" customWidth="1"/>
    <col min="38" max="38" width="12.140625" style="29" hidden="1" customWidth="1"/>
    <col min="39" max="39" width="13" style="29" hidden="1" customWidth="1"/>
    <col min="40" max="41" width="12.42578125" style="29" hidden="1" customWidth="1"/>
    <col min="42" max="42" width="12.140625" style="29" hidden="1" customWidth="1"/>
    <col min="43" max="43" width="12.28515625" style="29" hidden="1" customWidth="1"/>
    <col min="44" max="45" width="11.7109375" style="29" hidden="1" customWidth="1"/>
    <col min="46" max="46" width="12.5703125" style="29" hidden="1" customWidth="1"/>
    <col min="47" max="47" width="12.140625" style="29" hidden="1" customWidth="1"/>
    <col min="48" max="48" width="11.5703125" style="29" hidden="1" customWidth="1"/>
    <col min="49" max="49" width="13.7109375" style="29" hidden="1" customWidth="1"/>
    <col min="50" max="50" width="11.85546875" style="29" hidden="1" customWidth="1"/>
    <col min="51" max="51" width="12" style="29" hidden="1" customWidth="1"/>
    <col min="52" max="52" width="12.42578125" style="29" hidden="1" customWidth="1"/>
    <col min="53" max="53" width="12" style="29" hidden="1" customWidth="1"/>
    <col min="54" max="54" width="11.5703125" style="29" hidden="1" customWidth="1"/>
    <col min="55" max="55" width="11.42578125" style="29" hidden="1" customWidth="1"/>
    <col min="56" max="56" width="10.5703125" style="29" hidden="1" customWidth="1"/>
    <col min="57" max="57" width="12" style="29" hidden="1" customWidth="1"/>
    <col min="58" max="58" width="11.140625" style="29" hidden="1" customWidth="1"/>
    <col min="59" max="59" width="15" style="29" customWidth="1"/>
    <col min="60" max="60" width="13.28515625" style="29" hidden="1" customWidth="1"/>
    <col min="61" max="61" width="14.85546875" style="29" customWidth="1"/>
    <col min="62" max="62" width="13.42578125" style="29" hidden="1" customWidth="1"/>
    <col min="63" max="63" width="14.85546875" style="29" customWidth="1"/>
    <col min="64" max="64" width="11.85546875" style="29" hidden="1" customWidth="1"/>
    <col min="65" max="65" width="14.7109375" style="29" customWidth="1"/>
    <col min="66" max="66" width="12.140625" style="29" hidden="1" customWidth="1"/>
    <col min="67" max="67" width="11.85546875" style="29" hidden="1" customWidth="1"/>
    <col min="68" max="68" width="10.5703125" style="29" hidden="1" customWidth="1"/>
    <col min="69" max="69" width="10.140625" style="29" hidden="1" customWidth="1"/>
    <col min="70" max="70" width="11.5703125" style="29" hidden="1" customWidth="1"/>
    <col min="71" max="71" width="8.42578125" style="29" hidden="1" customWidth="1"/>
    <col min="72" max="72" width="10.7109375" style="29" hidden="1" customWidth="1"/>
    <col min="73" max="73" width="10.140625" style="29" hidden="1" customWidth="1"/>
    <col min="74" max="74" width="9" style="29" hidden="1" customWidth="1"/>
    <col min="75" max="75" width="11.28515625" style="29" hidden="1" customWidth="1"/>
    <col min="76" max="76" width="10.7109375" style="29" hidden="1" customWidth="1"/>
    <col min="77" max="77" width="10.42578125" style="29" hidden="1" customWidth="1"/>
    <col min="78" max="78" width="14.7109375" style="29" customWidth="1"/>
    <col min="79" max="79" width="11.85546875" style="29" hidden="1" customWidth="1"/>
    <col min="80" max="80" width="11.140625" style="29" hidden="1" customWidth="1"/>
    <col min="81" max="82" width="11.42578125" style="29" hidden="1" customWidth="1"/>
    <col min="83" max="83" width="13.42578125" style="29" hidden="1" customWidth="1"/>
    <col min="84" max="84" width="11.42578125" style="29" hidden="1" customWidth="1"/>
    <col min="85" max="85" width="11.5703125" style="29" hidden="1" customWidth="1"/>
    <col min="86" max="86" width="6.85546875" style="29" hidden="1" customWidth="1"/>
    <col min="87" max="87" width="10.140625" style="29" hidden="1" customWidth="1"/>
    <col min="88" max="88" width="10" style="29" hidden="1" customWidth="1"/>
    <col min="89" max="89" width="14.28515625" style="29" customWidth="1"/>
    <col min="90" max="90" width="12" style="29" hidden="1" customWidth="1"/>
    <col min="91" max="91" width="15.140625" style="29" customWidth="1"/>
    <col min="92" max="92" width="13.140625" style="29" customWidth="1"/>
    <col min="93" max="93" width="15.85546875" style="29" customWidth="1"/>
    <col min="94" max="264" width="9.140625" style="29"/>
    <col min="265" max="265" width="29.7109375" style="29" customWidth="1"/>
    <col min="266" max="266" width="4.28515625" style="29" customWidth="1"/>
    <col min="267" max="267" width="12.28515625" style="29" customWidth="1"/>
    <col min="268" max="302" width="0" style="29" hidden="1" customWidth="1"/>
    <col min="303" max="303" width="11.85546875" style="29" customWidth="1"/>
    <col min="304" max="322" width="0" style="29" hidden="1" customWidth="1"/>
    <col min="323" max="323" width="12.42578125" style="29" customWidth="1"/>
    <col min="324" max="324" width="11.5703125" style="29" customWidth="1"/>
    <col min="325" max="335" width="0" style="29" hidden="1" customWidth="1"/>
    <col min="336" max="336" width="11.5703125" style="29" customWidth="1"/>
    <col min="337" max="345" width="0" style="29" hidden="1" customWidth="1"/>
    <col min="346" max="346" width="12.42578125" style="29" customWidth="1"/>
    <col min="347" max="347" width="12.5703125" style="29" customWidth="1"/>
    <col min="348" max="520" width="9.140625" style="29"/>
    <col min="521" max="521" width="29.7109375" style="29" customWidth="1"/>
    <col min="522" max="522" width="4.28515625" style="29" customWidth="1"/>
    <col min="523" max="523" width="12.28515625" style="29" customWidth="1"/>
    <col min="524" max="558" width="0" style="29" hidden="1" customWidth="1"/>
    <col min="559" max="559" width="11.85546875" style="29" customWidth="1"/>
    <col min="560" max="578" width="0" style="29" hidden="1" customWidth="1"/>
    <col min="579" max="579" width="12.42578125" style="29" customWidth="1"/>
    <col min="580" max="580" width="11.5703125" style="29" customWidth="1"/>
    <col min="581" max="591" width="0" style="29" hidden="1" customWidth="1"/>
    <col min="592" max="592" width="11.5703125" style="29" customWidth="1"/>
    <col min="593" max="601" width="0" style="29" hidden="1" customWidth="1"/>
    <col min="602" max="602" width="12.42578125" style="29" customWidth="1"/>
    <col min="603" max="603" width="12.5703125" style="29" customWidth="1"/>
    <col min="604" max="776" width="9.140625" style="29"/>
    <col min="777" max="777" width="29.7109375" style="29" customWidth="1"/>
    <col min="778" max="778" width="4.28515625" style="29" customWidth="1"/>
    <col min="779" max="779" width="12.28515625" style="29" customWidth="1"/>
    <col min="780" max="814" width="0" style="29" hidden="1" customWidth="1"/>
    <col min="815" max="815" width="11.85546875" style="29" customWidth="1"/>
    <col min="816" max="834" width="0" style="29" hidden="1" customWidth="1"/>
    <col min="835" max="835" width="12.42578125" style="29" customWidth="1"/>
    <col min="836" max="836" width="11.5703125" style="29" customWidth="1"/>
    <col min="837" max="847" width="0" style="29" hidden="1" customWidth="1"/>
    <col min="848" max="848" width="11.5703125" style="29" customWidth="1"/>
    <col min="849" max="857" width="0" style="29" hidden="1" customWidth="1"/>
    <col min="858" max="858" width="12.42578125" style="29" customWidth="1"/>
    <col min="859" max="859" width="12.5703125" style="29" customWidth="1"/>
    <col min="860" max="1032" width="9.140625" style="29"/>
    <col min="1033" max="1033" width="29.7109375" style="29" customWidth="1"/>
    <col min="1034" max="1034" width="4.28515625" style="29" customWidth="1"/>
    <col min="1035" max="1035" width="12.28515625" style="29" customWidth="1"/>
    <col min="1036" max="1070" width="0" style="29" hidden="1" customWidth="1"/>
    <col min="1071" max="1071" width="11.85546875" style="29" customWidth="1"/>
    <col min="1072" max="1090" width="0" style="29" hidden="1" customWidth="1"/>
    <col min="1091" max="1091" width="12.42578125" style="29" customWidth="1"/>
    <col min="1092" max="1092" width="11.5703125" style="29" customWidth="1"/>
    <col min="1093" max="1103" width="0" style="29" hidden="1" customWidth="1"/>
    <col min="1104" max="1104" width="11.5703125" style="29" customWidth="1"/>
    <col min="1105" max="1113" width="0" style="29" hidden="1" customWidth="1"/>
    <col min="1114" max="1114" width="12.42578125" style="29" customWidth="1"/>
    <col min="1115" max="1115" width="12.5703125" style="29" customWidth="1"/>
    <col min="1116" max="1288" width="9.140625" style="29"/>
    <col min="1289" max="1289" width="29.7109375" style="29" customWidth="1"/>
    <col min="1290" max="1290" width="4.28515625" style="29" customWidth="1"/>
    <col min="1291" max="1291" width="12.28515625" style="29" customWidth="1"/>
    <col min="1292" max="1326" width="0" style="29" hidden="1" customWidth="1"/>
    <col min="1327" max="1327" width="11.85546875" style="29" customWidth="1"/>
    <col min="1328" max="1346" width="0" style="29" hidden="1" customWidth="1"/>
    <col min="1347" max="1347" width="12.42578125" style="29" customWidth="1"/>
    <col min="1348" max="1348" width="11.5703125" style="29" customWidth="1"/>
    <col min="1349" max="1359" width="0" style="29" hidden="1" customWidth="1"/>
    <col min="1360" max="1360" width="11.5703125" style="29" customWidth="1"/>
    <col min="1361" max="1369" width="0" style="29" hidden="1" customWidth="1"/>
    <col min="1370" max="1370" width="12.42578125" style="29" customWidth="1"/>
    <col min="1371" max="1371" width="12.5703125" style="29" customWidth="1"/>
    <col min="1372" max="1544" width="9.140625" style="29"/>
    <col min="1545" max="1545" width="29.7109375" style="29" customWidth="1"/>
    <col min="1546" max="1546" width="4.28515625" style="29" customWidth="1"/>
    <col min="1547" max="1547" width="12.28515625" style="29" customWidth="1"/>
    <col min="1548" max="1582" width="0" style="29" hidden="1" customWidth="1"/>
    <col min="1583" max="1583" width="11.85546875" style="29" customWidth="1"/>
    <col min="1584" max="1602" width="0" style="29" hidden="1" customWidth="1"/>
    <col min="1603" max="1603" width="12.42578125" style="29" customWidth="1"/>
    <col min="1604" max="1604" width="11.5703125" style="29" customWidth="1"/>
    <col min="1605" max="1615" width="0" style="29" hidden="1" customWidth="1"/>
    <col min="1616" max="1616" width="11.5703125" style="29" customWidth="1"/>
    <col min="1617" max="1625" width="0" style="29" hidden="1" customWidth="1"/>
    <col min="1626" max="1626" width="12.42578125" style="29" customWidth="1"/>
    <col min="1627" max="1627" width="12.5703125" style="29" customWidth="1"/>
    <col min="1628" max="1800" width="9.140625" style="29"/>
    <col min="1801" max="1801" width="29.7109375" style="29" customWidth="1"/>
    <col min="1802" max="1802" width="4.28515625" style="29" customWidth="1"/>
    <col min="1803" max="1803" width="12.28515625" style="29" customWidth="1"/>
    <col min="1804" max="1838" width="0" style="29" hidden="1" customWidth="1"/>
    <col min="1839" max="1839" width="11.85546875" style="29" customWidth="1"/>
    <col min="1840" max="1858" width="0" style="29" hidden="1" customWidth="1"/>
    <col min="1859" max="1859" width="12.42578125" style="29" customWidth="1"/>
    <col min="1860" max="1860" width="11.5703125" style="29" customWidth="1"/>
    <col min="1861" max="1871" width="0" style="29" hidden="1" customWidth="1"/>
    <col min="1872" max="1872" width="11.5703125" style="29" customWidth="1"/>
    <col min="1873" max="1881" width="0" style="29" hidden="1" customWidth="1"/>
    <col min="1882" max="1882" width="12.42578125" style="29" customWidth="1"/>
    <col min="1883" max="1883" width="12.5703125" style="29" customWidth="1"/>
    <col min="1884" max="2056" width="9.140625" style="29"/>
    <col min="2057" max="2057" width="29.7109375" style="29" customWidth="1"/>
    <col min="2058" max="2058" width="4.28515625" style="29" customWidth="1"/>
    <col min="2059" max="2059" width="12.28515625" style="29" customWidth="1"/>
    <col min="2060" max="2094" width="0" style="29" hidden="1" customWidth="1"/>
    <col min="2095" max="2095" width="11.85546875" style="29" customWidth="1"/>
    <col min="2096" max="2114" width="0" style="29" hidden="1" customWidth="1"/>
    <col min="2115" max="2115" width="12.42578125" style="29" customWidth="1"/>
    <col min="2116" max="2116" width="11.5703125" style="29" customWidth="1"/>
    <col min="2117" max="2127" width="0" style="29" hidden="1" customWidth="1"/>
    <col min="2128" max="2128" width="11.5703125" style="29" customWidth="1"/>
    <col min="2129" max="2137" width="0" style="29" hidden="1" customWidth="1"/>
    <col min="2138" max="2138" width="12.42578125" style="29" customWidth="1"/>
    <col min="2139" max="2139" width="12.5703125" style="29" customWidth="1"/>
    <col min="2140" max="2312" width="9.140625" style="29"/>
    <col min="2313" max="2313" width="29.7109375" style="29" customWidth="1"/>
    <col min="2314" max="2314" width="4.28515625" style="29" customWidth="1"/>
    <col min="2315" max="2315" width="12.28515625" style="29" customWidth="1"/>
    <col min="2316" max="2350" width="0" style="29" hidden="1" customWidth="1"/>
    <col min="2351" max="2351" width="11.85546875" style="29" customWidth="1"/>
    <col min="2352" max="2370" width="0" style="29" hidden="1" customWidth="1"/>
    <col min="2371" max="2371" width="12.42578125" style="29" customWidth="1"/>
    <col min="2372" max="2372" width="11.5703125" style="29" customWidth="1"/>
    <col min="2373" max="2383" width="0" style="29" hidden="1" customWidth="1"/>
    <col min="2384" max="2384" width="11.5703125" style="29" customWidth="1"/>
    <col min="2385" max="2393" width="0" style="29" hidden="1" customWidth="1"/>
    <col min="2394" max="2394" width="12.42578125" style="29" customWidth="1"/>
    <col min="2395" max="2395" width="12.5703125" style="29" customWidth="1"/>
    <col min="2396" max="2568" width="9.140625" style="29"/>
    <col min="2569" max="2569" width="29.7109375" style="29" customWidth="1"/>
    <col min="2570" max="2570" width="4.28515625" style="29" customWidth="1"/>
    <col min="2571" max="2571" width="12.28515625" style="29" customWidth="1"/>
    <col min="2572" max="2606" width="0" style="29" hidden="1" customWidth="1"/>
    <col min="2607" max="2607" width="11.85546875" style="29" customWidth="1"/>
    <col min="2608" max="2626" width="0" style="29" hidden="1" customWidth="1"/>
    <col min="2627" max="2627" width="12.42578125" style="29" customWidth="1"/>
    <col min="2628" max="2628" width="11.5703125" style="29" customWidth="1"/>
    <col min="2629" max="2639" width="0" style="29" hidden="1" customWidth="1"/>
    <col min="2640" max="2640" width="11.5703125" style="29" customWidth="1"/>
    <col min="2641" max="2649" width="0" style="29" hidden="1" customWidth="1"/>
    <col min="2650" max="2650" width="12.42578125" style="29" customWidth="1"/>
    <col min="2651" max="2651" width="12.5703125" style="29" customWidth="1"/>
    <col min="2652" max="2824" width="9.140625" style="29"/>
    <col min="2825" max="2825" width="29.7109375" style="29" customWidth="1"/>
    <col min="2826" max="2826" width="4.28515625" style="29" customWidth="1"/>
    <col min="2827" max="2827" width="12.28515625" style="29" customWidth="1"/>
    <col min="2828" max="2862" width="0" style="29" hidden="1" customWidth="1"/>
    <col min="2863" max="2863" width="11.85546875" style="29" customWidth="1"/>
    <col min="2864" max="2882" width="0" style="29" hidden="1" customWidth="1"/>
    <col min="2883" max="2883" width="12.42578125" style="29" customWidth="1"/>
    <col min="2884" max="2884" width="11.5703125" style="29" customWidth="1"/>
    <col min="2885" max="2895" width="0" style="29" hidden="1" customWidth="1"/>
    <col min="2896" max="2896" width="11.5703125" style="29" customWidth="1"/>
    <col min="2897" max="2905" width="0" style="29" hidden="1" customWidth="1"/>
    <col min="2906" max="2906" width="12.42578125" style="29" customWidth="1"/>
    <col min="2907" max="2907" width="12.5703125" style="29" customWidth="1"/>
    <col min="2908" max="3080" width="9.140625" style="29"/>
    <col min="3081" max="3081" width="29.7109375" style="29" customWidth="1"/>
    <col min="3082" max="3082" width="4.28515625" style="29" customWidth="1"/>
    <col min="3083" max="3083" width="12.28515625" style="29" customWidth="1"/>
    <col min="3084" max="3118" width="0" style="29" hidden="1" customWidth="1"/>
    <col min="3119" max="3119" width="11.85546875" style="29" customWidth="1"/>
    <col min="3120" max="3138" width="0" style="29" hidden="1" customWidth="1"/>
    <col min="3139" max="3139" width="12.42578125" style="29" customWidth="1"/>
    <col min="3140" max="3140" width="11.5703125" style="29" customWidth="1"/>
    <col min="3141" max="3151" width="0" style="29" hidden="1" customWidth="1"/>
    <col min="3152" max="3152" width="11.5703125" style="29" customWidth="1"/>
    <col min="3153" max="3161" width="0" style="29" hidden="1" customWidth="1"/>
    <col min="3162" max="3162" width="12.42578125" style="29" customWidth="1"/>
    <col min="3163" max="3163" width="12.5703125" style="29" customWidth="1"/>
    <col min="3164" max="3336" width="9.140625" style="29"/>
    <col min="3337" max="3337" width="29.7109375" style="29" customWidth="1"/>
    <col min="3338" max="3338" width="4.28515625" style="29" customWidth="1"/>
    <col min="3339" max="3339" width="12.28515625" style="29" customWidth="1"/>
    <col min="3340" max="3374" width="0" style="29" hidden="1" customWidth="1"/>
    <col min="3375" max="3375" width="11.85546875" style="29" customWidth="1"/>
    <col min="3376" max="3394" width="0" style="29" hidden="1" customWidth="1"/>
    <col min="3395" max="3395" width="12.42578125" style="29" customWidth="1"/>
    <col min="3396" max="3396" width="11.5703125" style="29" customWidth="1"/>
    <col min="3397" max="3407" width="0" style="29" hidden="1" customWidth="1"/>
    <col min="3408" max="3408" width="11.5703125" style="29" customWidth="1"/>
    <col min="3409" max="3417" width="0" style="29" hidden="1" customWidth="1"/>
    <col min="3418" max="3418" width="12.42578125" style="29" customWidth="1"/>
    <col min="3419" max="3419" width="12.5703125" style="29" customWidth="1"/>
    <col min="3420" max="3592" width="9.140625" style="29"/>
    <col min="3593" max="3593" width="29.7109375" style="29" customWidth="1"/>
    <col min="3594" max="3594" width="4.28515625" style="29" customWidth="1"/>
    <col min="3595" max="3595" width="12.28515625" style="29" customWidth="1"/>
    <col min="3596" max="3630" width="0" style="29" hidden="1" customWidth="1"/>
    <col min="3631" max="3631" width="11.85546875" style="29" customWidth="1"/>
    <col min="3632" max="3650" width="0" style="29" hidden="1" customWidth="1"/>
    <col min="3651" max="3651" width="12.42578125" style="29" customWidth="1"/>
    <col min="3652" max="3652" width="11.5703125" style="29" customWidth="1"/>
    <col min="3653" max="3663" width="0" style="29" hidden="1" customWidth="1"/>
    <col min="3664" max="3664" width="11.5703125" style="29" customWidth="1"/>
    <col min="3665" max="3673" width="0" style="29" hidden="1" customWidth="1"/>
    <col min="3674" max="3674" width="12.42578125" style="29" customWidth="1"/>
    <col min="3675" max="3675" width="12.5703125" style="29" customWidth="1"/>
    <col min="3676" max="3848" width="9.140625" style="29"/>
    <col min="3849" max="3849" width="29.7109375" style="29" customWidth="1"/>
    <col min="3850" max="3850" width="4.28515625" style="29" customWidth="1"/>
    <col min="3851" max="3851" width="12.28515625" style="29" customWidth="1"/>
    <col min="3852" max="3886" width="0" style="29" hidden="1" customWidth="1"/>
    <col min="3887" max="3887" width="11.85546875" style="29" customWidth="1"/>
    <col min="3888" max="3906" width="0" style="29" hidden="1" customWidth="1"/>
    <col min="3907" max="3907" width="12.42578125" style="29" customWidth="1"/>
    <col min="3908" max="3908" width="11.5703125" style="29" customWidth="1"/>
    <col min="3909" max="3919" width="0" style="29" hidden="1" customWidth="1"/>
    <col min="3920" max="3920" width="11.5703125" style="29" customWidth="1"/>
    <col min="3921" max="3929" width="0" style="29" hidden="1" customWidth="1"/>
    <col min="3930" max="3930" width="12.42578125" style="29" customWidth="1"/>
    <col min="3931" max="3931" width="12.5703125" style="29" customWidth="1"/>
    <col min="3932" max="4104" width="9.140625" style="29"/>
    <col min="4105" max="4105" width="29.7109375" style="29" customWidth="1"/>
    <col min="4106" max="4106" width="4.28515625" style="29" customWidth="1"/>
    <col min="4107" max="4107" width="12.28515625" style="29" customWidth="1"/>
    <col min="4108" max="4142" width="0" style="29" hidden="1" customWidth="1"/>
    <col min="4143" max="4143" width="11.85546875" style="29" customWidth="1"/>
    <col min="4144" max="4162" width="0" style="29" hidden="1" customWidth="1"/>
    <col min="4163" max="4163" width="12.42578125" style="29" customWidth="1"/>
    <col min="4164" max="4164" width="11.5703125" style="29" customWidth="1"/>
    <col min="4165" max="4175" width="0" style="29" hidden="1" customWidth="1"/>
    <col min="4176" max="4176" width="11.5703125" style="29" customWidth="1"/>
    <col min="4177" max="4185" width="0" style="29" hidden="1" customWidth="1"/>
    <col min="4186" max="4186" width="12.42578125" style="29" customWidth="1"/>
    <col min="4187" max="4187" width="12.5703125" style="29" customWidth="1"/>
    <col min="4188" max="4360" width="9.140625" style="29"/>
    <col min="4361" max="4361" width="29.7109375" style="29" customWidth="1"/>
    <col min="4362" max="4362" width="4.28515625" style="29" customWidth="1"/>
    <col min="4363" max="4363" width="12.28515625" style="29" customWidth="1"/>
    <col min="4364" max="4398" width="0" style="29" hidden="1" customWidth="1"/>
    <col min="4399" max="4399" width="11.85546875" style="29" customWidth="1"/>
    <col min="4400" max="4418" width="0" style="29" hidden="1" customWidth="1"/>
    <col min="4419" max="4419" width="12.42578125" style="29" customWidth="1"/>
    <col min="4420" max="4420" width="11.5703125" style="29" customWidth="1"/>
    <col min="4421" max="4431" width="0" style="29" hidden="1" customWidth="1"/>
    <col min="4432" max="4432" width="11.5703125" style="29" customWidth="1"/>
    <col min="4433" max="4441" width="0" style="29" hidden="1" customWidth="1"/>
    <col min="4442" max="4442" width="12.42578125" style="29" customWidth="1"/>
    <col min="4443" max="4443" width="12.5703125" style="29" customWidth="1"/>
    <col min="4444" max="4616" width="9.140625" style="29"/>
    <col min="4617" max="4617" width="29.7109375" style="29" customWidth="1"/>
    <col min="4618" max="4618" width="4.28515625" style="29" customWidth="1"/>
    <col min="4619" max="4619" width="12.28515625" style="29" customWidth="1"/>
    <col min="4620" max="4654" width="0" style="29" hidden="1" customWidth="1"/>
    <col min="4655" max="4655" width="11.85546875" style="29" customWidth="1"/>
    <col min="4656" max="4674" width="0" style="29" hidden="1" customWidth="1"/>
    <col min="4675" max="4675" width="12.42578125" style="29" customWidth="1"/>
    <col min="4676" max="4676" width="11.5703125" style="29" customWidth="1"/>
    <col min="4677" max="4687" width="0" style="29" hidden="1" customWidth="1"/>
    <col min="4688" max="4688" width="11.5703125" style="29" customWidth="1"/>
    <col min="4689" max="4697" width="0" style="29" hidden="1" customWidth="1"/>
    <col min="4698" max="4698" width="12.42578125" style="29" customWidth="1"/>
    <col min="4699" max="4699" width="12.5703125" style="29" customWidth="1"/>
    <col min="4700" max="4872" width="9.140625" style="29"/>
    <col min="4873" max="4873" width="29.7109375" style="29" customWidth="1"/>
    <col min="4874" max="4874" width="4.28515625" style="29" customWidth="1"/>
    <col min="4875" max="4875" width="12.28515625" style="29" customWidth="1"/>
    <col min="4876" max="4910" width="0" style="29" hidden="1" customWidth="1"/>
    <col min="4911" max="4911" width="11.85546875" style="29" customWidth="1"/>
    <col min="4912" max="4930" width="0" style="29" hidden="1" customWidth="1"/>
    <col min="4931" max="4931" width="12.42578125" style="29" customWidth="1"/>
    <col min="4932" max="4932" width="11.5703125" style="29" customWidth="1"/>
    <col min="4933" max="4943" width="0" style="29" hidden="1" customWidth="1"/>
    <col min="4944" max="4944" width="11.5703125" style="29" customWidth="1"/>
    <col min="4945" max="4953" width="0" style="29" hidden="1" customWidth="1"/>
    <col min="4954" max="4954" width="12.42578125" style="29" customWidth="1"/>
    <col min="4955" max="4955" width="12.5703125" style="29" customWidth="1"/>
    <col min="4956" max="5128" width="9.140625" style="29"/>
    <col min="5129" max="5129" width="29.7109375" style="29" customWidth="1"/>
    <col min="5130" max="5130" width="4.28515625" style="29" customWidth="1"/>
    <col min="5131" max="5131" width="12.28515625" style="29" customWidth="1"/>
    <col min="5132" max="5166" width="0" style="29" hidden="1" customWidth="1"/>
    <col min="5167" max="5167" width="11.85546875" style="29" customWidth="1"/>
    <col min="5168" max="5186" width="0" style="29" hidden="1" customWidth="1"/>
    <col min="5187" max="5187" width="12.42578125" style="29" customWidth="1"/>
    <col min="5188" max="5188" width="11.5703125" style="29" customWidth="1"/>
    <col min="5189" max="5199" width="0" style="29" hidden="1" customWidth="1"/>
    <col min="5200" max="5200" width="11.5703125" style="29" customWidth="1"/>
    <col min="5201" max="5209" width="0" style="29" hidden="1" customWidth="1"/>
    <col min="5210" max="5210" width="12.42578125" style="29" customWidth="1"/>
    <col min="5211" max="5211" width="12.5703125" style="29" customWidth="1"/>
    <col min="5212" max="5384" width="9.140625" style="29"/>
    <col min="5385" max="5385" width="29.7109375" style="29" customWidth="1"/>
    <col min="5386" max="5386" width="4.28515625" style="29" customWidth="1"/>
    <col min="5387" max="5387" width="12.28515625" style="29" customWidth="1"/>
    <col min="5388" max="5422" width="0" style="29" hidden="1" customWidth="1"/>
    <col min="5423" max="5423" width="11.85546875" style="29" customWidth="1"/>
    <col min="5424" max="5442" width="0" style="29" hidden="1" customWidth="1"/>
    <col min="5443" max="5443" width="12.42578125" style="29" customWidth="1"/>
    <col min="5444" max="5444" width="11.5703125" style="29" customWidth="1"/>
    <col min="5445" max="5455" width="0" style="29" hidden="1" customWidth="1"/>
    <col min="5456" max="5456" width="11.5703125" style="29" customWidth="1"/>
    <col min="5457" max="5465" width="0" style="29" hidden="1" customWidth="1"/>
    <col min="5466" max="5466" width="12.42578125" style="29" customWidth="1"/>
    <col min="5467" max="5467" width="12.5703125" style="29" customWidth="1"/>
    <col min="5468" max="5640" width="9.140625" style="29"/>
    <col min="5641" max="5641" width="29.7109375" style="29" customWidth="1"/>
    <col min="5642" max="5642" width="4.28515625" style="29" customWidth="1"/>
    <col min="5643" max="5643" width="12.28515625" style="29" customWidth="1"/>
    <col min="5644" max="5678" width="0" style="29" hidden="1" customWidth="1"/>
    <col min="5679" max="5679" width="11.85546875" style="29" customWidth="1"/>
    <col min="5680" max="5698" width="0" style="29" hidden="1" customWidth="1"/>
    <col min="5699" max="5699" width="12.42578125" style="29" customWidth="1"/>
    <col min="5700" max="5700" width="11.5703125" style="29" customWidth="1"/>
    <col min="5701" max="5711" width="0" style="29" hidden="1" customWidth="1"/>
    <col min="5712" max="5712" width="11.5703125" style="29" customWidth="1"/>
    <col min="5713" max="5721" width="0" style="29" hidden="1" customWidth="1"/>
    <col min="5722" max="5722" width="12.42578125" style="29" customWidth="1"/>
    <col min="5723" max="5723" width="12.5703125" style="29" customWidth="1"/>
    <col min="5724" max="5896" width="9.140625" style="29"/>
    <col min="5897" max="5897" width="29.7109375" style="29" customWidth="1"/>
    <col min="5898" max="5898" width="4.28515625" style="29" customWidth="1"/>
    <col min="5899" max="5899" width="12.28515625" style="29" customWidth="1"/>
    <col min="5900" max="5934" width="0" style="29" hidden="1" customWidth="1"/>
    <col min="5935" max="5935" width="11.85546875" style="29" customWidth="1"/>
    <col min="5936" max="5954" width="0" style="29" hidden="1" customWidth="1"/>
    <col min="5955" max="5955" width="12.42578125" style="29" customWidth="1"/>
    <col min="5956" max="5956" width="11.5703125" style="29" customWidth="1"/>
    <col min="5957" max="5967" width="0" style="29" hidden="1" customWidth="1"/>
    <col min="5968" max="5968" width="11.5703125" style="29" customWidth="1"/>
    <col min="5969" max="5977" width="0" style="29" hidden="1" customWidth="1"/>
    <col min="5978" max="5978" width="12.42578125" style="29" customWidth="1"/>
    <col min="5979" max="5979" width="12.5703125" style="29" customWidth="1"/>
    <col min="5980" max="6152" width="9.140625" style="29"/>
    <col min="6153" max="6153" width="29.7109375" style="29" customWidth="1"/>
    <col min="6154" max="6154" width="4.28515625" style="29" customWidth="1"/>
    <col min="6155" max="6155" width="12.28515625" style="29" customWidth="1"/>
    <col min="6156" max="6190" width="0" style="29" hidden="1" customWidth="1"/>
    <col min="6191" max="6191" width="11.85546875" style="29" customWidth="1"/>
    <col min="6192" max="6210" width="0" style="29" hidden="1" customWidth="1"/>
    <col min="6211" max="6211" width="12.42578125" style="29" customWidth="1"/>
    <col min="6212" max="6212" width="11.5703125" style="29" customWidth="1"/>
    <col min="6213" max="6223" width="0" style="29" hidden="1" customWidth="1"/>
    <col min="6224" max="6224" width="11.5703125" style="29" customWidth="1"/>
    <col min="6225" max="6233" width="0" style="29" hidden="1" customWidth="1"/>
    <col min="6234" max="6234" width="12.42578125" style="29" customWidth="1"/>
    <col min="6235" max="6235" width="12.5703125" style="29" customWidth="1"/>
    <col min="6236" max="6408" width="9.140625" style="29"/>
    <col min="6409" max="6409" width="29.7109375" style="29" customWidth="1"/>
    <col min="6410" max="6410" width="4.28515625" style="29" customWidth="1"/>
    <col min="6411" max="6411" width="12.28515625" style="29" customWidth="1"/>
    <col min="6412" max="6446" width="0" style="29" hidden="1" customWidth="1"/>
    <col min="6447" max="6447" width="11.85546875" style="29" customWidth="1"/>
    <col min="6448" max="6466" width="0" style="29" hidden="1" customWidth="1"/>
    <col min="6467" max="6467" width="12.42578125" style="29" customWidth="1"/>
    <col min="6468" max="6468" width="11.5703125" style="29" customWidth="1"/>
    <col min="6469" max="6479" width="0" style="29" hidden="1" customWidth="1"/>
    <col min="6480" max="6480" width="11.5703125" style="29" customWidth="1"/>
    <col min="6481" max="6489" width="0" style="29" hidden="1" customWidth="1"/>
    <col min="6490" max="6490" width="12.42578125" style="29" customWidth="1"/>
    <col min="6491" max="6491" width="12.5703125" style="29" customWidth="1"/>
    <col min="6492" max="6664" width="9.140625" style="29"/>
    <col min="6665" max="6665" width="29.7109375" style="29" customWidth="1"/>
    <col min="6666" max="6666" width="4.28515625" style="29" customWidth="1"/>
    <col min="6667" max="6667" width="12.28515625" style="29" customWidth="1"/>
    <col min="6668" max="6702" width="0" style="29" hidden="1" customWidth="1"/>
    <col min="6703" max="6703" width="11.85546875" style="29" customWidth="1"/>
    <col min="6704" max="6722" width="0" style="29" hidden="1" customWidth="1"/>
    <col min="6723" max="6723" width="12.42578125" style="29" customWidth="1"/>
    <col min="6724" max="6724" width="11.5703125" style="29" customWidth="1"/>
    <col min="6725" max="6735" width="0" style="29" hidden="1" customWidth="1"/>
    <col min="6736" max="6736" width="11.5703125" style="29" customWidth="1"/>
    <col min="6737" max="6745" width="0" style="29" hidden="1" customWidth="1"/>
    <col min="6746" max="6746" width="12.42578125" style="29" customWidth="1"/>
    <col min="6747" max="6747" width="12.5703125" style="29" customWidth="1"/>
    <col min="6748" max="6920" width="9.140625" style="29"/>
    <col min="6921" max="6921" width="29.7109375" style="29" customWidth="1"/>
    <col min="6922" max="6922" width="4.28515625" style="29" customWidth="1"/>
    <col min="6923" max="6923" width="12.28515625" style="29" customWidth="1"/>
    <col min="6924" max="6958" width="0" style="29" hidden="1" customWidth="1"/>
    <col min="6959" max="6959" width="11.85546875" style="29" customWidth="1"/>
    <col min="6960" max="6978" width="0" style="29" hidden="1" customWidth="1"/>
    <col min="6979" max="6979" width="12.42578125" style="29" customWidth="1"/>
    <col min="6980" max="6980" width="11.5703125" style="29" customWidth="1"/>
    <col min="6981" max="6991" width="0" style="29" hidden="1" customWidth="1"/>
    <col min="6992" max="6992" width="11.5703125" style="29" customWidth="1"/>
    <col min="6993" max="7001" width="0" style="29" hidden="1" customWidth="1"/>
    <col min="7002" max="7002" width="12.42578125" style="29" customWidth="1"/>
    <col min="7003" max="7003" width="12.5703125" style="29" customWidth="1"/>
    <col min="7004" max="7176" width="9.140625" style="29"/>
    <col min="7177" max="7177" width="29.7109375" style="29" customWidth="1"/>
    <col min="7178" max="7178" width="4.28515625" style="29" customWidth="1"/>
    <col min="7179" max="7179" width="12.28515625" style="29" customWidth="1"/>
    <col min="7180" max="7214" width="0" style="29" hidden="1" customWidth="1"/>
    <col min="7215" max="7215" width="11.85546875" style="29" customWidth="1"/>
    <col min="7216" max="7234" width="0" style="29" hidden="1" customWidth="1"/>
    <col min="7235" max="7235" width="12.42578125" style="29" customWidth="1"/>
    <col min="7236" max="7236" width="11.5703125" style="29" customWidth="1"/>
    <col min="7237" max="7247" width="0" style="29" hidden="1" customWidth="1"/>
    <col min="7248" max="7248" width="11.5703125" style="29" customWidth="1"/>
    <col min="7249" max="7257" width="0" style="29" hidden="1" customWidth="1"/>
    <col min="7258" max="7258" width="12.42578125" style="29" customWidth="1"/>
    <col min="7259" max="7259" width="12.5703125" style="29" customWidth="1"/>
    <col min="7260" max="7432" width="9.140625" style="29"/>
    <col min="7433" max="7433" width="29.7109375" style="29" customWidth="1"/>
    <col min="7434" max="7434" width="4.28515625" style="29" customWidth="1"/>
    <col min="7435" max="7435" width="12.28515625" style="29" customWidth="1"/>
    <col min="7436" max="7470" width="0" style="29" hidden="1" customWidth="1"/>
    <col min="7471" max="7471" width="11.85546875" style="29" customWidth="1"/>
    <col min="7472" max="7490" width="0" style="29" hidden="1" customWidth="1"/>
    <col min="7491" max="7491" width="12.42578125" style="29" customWidth="1"/>
    <col min="7492" max="7492" width="11.5703125" style="29" customWidth="1"/>
    <col min="7493" max="7503" width="0" style="29" hidden="1" customWidth="1"/>
    <col min="7504" max="7504" width="11.5703125" style="29" customWidth="1"/>
    <col min="7505" max="7513" width="0" style="29" hidden="1" customWidth="1"/>
    <col min="7514" max="7514" width="12.42578125" style="29" customWidth="1"/>
    <col min="7515" max="7515" width="12.5703125" style="29" customWidth="1"/>
    <col min="7516" max="7688" width="9.140625" style="29"/>
    <col min="7689" max="7689" width="29.7109375" style="29" customWidth="1"/>
    <col min="7690" max="7690" width="4.28515625" style="29" customWidth="1"/>
    <col min="7691" max="7691" width="12.28515625" style="29" customWidth="1"/>
    <col min="7692" max="7726" width="0" style="29" hidden="1" customWidth="1"/>
    <col min="7727" max="7727" width="11.85546875" style="29" customWidth="1"/>
    <col min="7728" max="7746" width="0" style="29" hidden="1" customWidth="1"/>
    <col min="7747" max="7747" width="12.42578125" style="29" customWidth="1"/>
    <col min="7748" max="7748" width="11.5703125" style="29" customWidth="1"/>
    <col min="7749" max="7759" width="0" style="29" hidden="1" customWidth="1"/>
    <col min="7760" max="7760" width="11.5703125" style="29" customWidth="1"/>
    <col min="7761" max="7769" width="0" style="29" hidden="1" customWidth="1"/>
    <col min="7770" max="7770" width="12.42578125" style="29" customWidth="1"/>
    <col min="7771" max="7771" width="12.5703125" style="29" customWidth="1"/>
    <col min="7772" max="7944" width="9.140625" style="29"/>
    <col min="7945" max="7945" width="29.7109375" style="29" customWidth="1"/>
    <col min="7946" max="7946" width="4.28515625" style="29" customWidth="1"/>
    <col min="7947" max="7947" width="12.28515625" style="29" customWidth="1"/>
    <col min="7948" max="7982" width="0" style="29" hidden="1" customWidth="1"/>
    <col min="7983" max="7983" width="11.85546875" style="29" customWidth="1"/>
    <col min="7984" max="8002" width="0" style="29" hidden="1" customWidth="1"/>
    <col min="8003" max="8003" width="12.42578125" style="29" customWidth="1"/>
    <col min="8004" max="8004" width="11.5703125" style="29" customWidth="1"/>
    <col min="8005" max="8015" width="0" style="29" hidden="1" customWidth="1"/>
    <col min="8016" max="8016" width="11.5703125" style="29" customWidth="1"/>
    <col min="8017" max="8025" width="0" style="29" hidden="1" customWidth="1"/>
    <col min="8026" max="8026" width="12.42578125" style="29" customWidth="1"/>
    <col min="8027" max="8027" width="12.5703125" style="29" customWidth="1"/>
    <col min="8028" max="8200" width="9.140625" style="29"/>
    <col min="8201" max="8201" width="29.7109375" style="29" customWidth="1"/>
    <col min="8202" max="8202" width="4.28515625" style="29" customWidth="1"/>
    <col min="8203" max="8203" width="12.28515625" style="29" customWidth="1"/>
    <col min="8204" max="8238" width="0" style="29" hidden="1" customWidth="1"/>
    <col min="8239" max="8239" width="11.85546875" style="29" customWidth="1"/>
    <col min="8240" max="8258" width="0" style="29" hidden="1" customWidth="1"/>
    <col min="8259" max="8259" width="12.42578125" style="29" customWidth="1"/>
    <col min="8260" max="8260" width="11.5703125" style="29" customWidth="1"/>
    <col min="8261" max="8271" width="0" style="29" hidden="1" customWidth="1"/>
    <col min="8272" max="8272" width="11.5703125" style="29" customWidth="1"/>
    <col min="8273" max="8281" width="0" style="29" hidden="1" customWidth="1"/>
    <col min="8282" max="8282" width="12.42578125" style="29" customWidth="1"/>
    <col min="8283" max="8283" width="12.5703125" style="29" customWidth="1"/>
    <col min="8284" max="8456" width="9.140625" style="29"/>
    <col min="8457" max="8457" width="29.7109375" style="29" customWidth="1"/>
    <col min="8458" max="8458" width="4.28515625" style="29" customWidth="1"/>
    <col min="8459" max="8459" width="12.28515625" style="29" customWidth="1"/>
    <col min="8460" max="8494" width="0" style="29" hidden="1" customWidth="1"/>
    <col min="8495" max="8495" width="11.85546875" style="29" customWidth="1"/>
    <col min="8496" max="8514" width="0" style="29" hidden="1" customWidth="1"/>
    <col min="8515" max="8515" width="12.42578125" style="29" customWidth="1"/>
    <col min="8516" max="8516" width="11.5703125" style="29" customWidth="1"/>
    <col min="8517" max="8527" width="0" style="29" hidden="1" customWidth="1"/>
    <col min="8528" max="8528" width="11.5703125" style="29" customWidth="1"/>
    <col min="8529" max="8537" width="0" style="29" hidden="1" customWidth="1"/>
    <col min="8538" max="8538" width="12.42578125" style="29" customWidth="1"/>
    <col min="8539" max="8539" width="12.5703125" style="29" customWidth="1"/>
    <col min="8540" max="8712" width="9.140625" style="29"/>
    <col min="8713" max="8713" width="29.7109375" style="29" customWidth="1"/>
    <col min="8714" max="8714" width="4.28515625" style="29" customWidth="1"/>
    <col min="8715" max="8715" width="12.28515625" style="29" customWidth="1"/>
    <col min="8716" max="8750" width="0" style="29" hidden="1" customWidth="1"/>
    <col min="8751" max="8751" width="11.85546875" style="29" customWidth="1"/>
    <col min="8752" max="8770" width="0" style="29" hidden="1" customWidth="1"/>
    <col min="8771" max="8771" width="12.42578125" style="29" customWidth="1"/>
    <col min="8772" max="8772" width="11.5703125" style="29" customWidth="1"/>
    <col min="8773" max="8783" width="0" style="29" hidden="1" customWidth="1"/>
    <col min="8784" max="8784" width="11.5703125" style="29" customWidth="1"/>
    <col min="8785" max="8793" width="0" style="29" hidden="1" customWidth="1"/>
    <col min="8794" max="8794" width="12.42578125" style="29" customWidth="1"/>
    <col min="8795" max="8795" width="12.5703125" style="29" customWidth="1"/>
    <col min="8796" max="8968" width="9.140625" style="29"/>
    <col min="8969" max="8969" width="29.7109375" style="29" customWidth="1"/>
    <col min="8970" max="8970" width="4.28515625" style="29" customWidth="1"/>
    <col min="8971" max="8971" width="12.28515625" style="29" customWidth="1"/>
    <col min="8972" max="9006" width="0" style="29" hidden="1" customWidth="1"/>
    <col min="9007" max="9007" width="11.85546875" style="29" customWidth="1"/>
    <col min="9008" max="9026" width="0" style="29" hidden="1" customWidth="1"/>
    <col min="9027" max="9027" width="12.42578125" style="29" customWidth="1"/>
    <col min="9028" max="9028" width="11.5703125" style="29" customWidth="1"/>
    <col min="9029" max="9039" width="0" style="29" hidden="1" customWidth="1"/>
    <col min="9040" max="9040" width="11.5703125" style="29" customWidth="1"/>
    <col min="9041" max="9049" width="0" style="29" hidden="1" customWidth="1"/>
    <col min="9050" max="9050" width="12.42578125" style="29" customWidth="1"/>
    <col min="9051" max="9051" width="12.5703125" style="29" customWidth="1"/>
    <col min="9052" max="9224" width="9.140625" style="29"/>
    <col min="9225" max="9225" width="29.7109375" style="29" customWidth="1"/>
    <col min="9226" max="9226" width="4.28515625" style="29" customWidth="1"/>
    <col min="9227" max="9227" width="12.28515625" style="29" customWidth="1"/>
    <col min="9228" max="9262" width="0" style="29" hidden="1" customWidth="1"/>
    <col min="9263" max="9263" width="11.85546875" style="29" customWidth="1"/>
    <col min="9264" max="9282" width="0" style="29" hidden="1" customWidth="1"/>
    <col min="9283" max="9283" width="12.42578125" style="29" customWidth="1"/>
    <col min="9284" max="9284" width="11.5703125" style="29" customWidth="1"/>
    <col min="9285" max="9295" width="0" style="29" hidden="1" customWidth="1"/>
    <col min="9296" max="9296" width="11.5703125" style="29" customWidth="1"/>
    <col min="9297" max="9305" width="0" style="29" hidden="1" customWidth="1"/>
    <col min="9306" max="9306" width="12.42578125" style="29" customWidth="1"/>
    <col min="9307" max="9307" width="12.5703125" style="29" customWidth="1"/>
    <col min="9308" max="9480" width="9.140625" style="29"/>
    <col min="9481" max="9481" width="29.7109375" style="29" customWidth="1"/>
    <col min="9482" max="9482" width="4.28515625" style="29" customWidth="1"/>
    <col min="9483" max="9483" width="12.28515625" style="29" customWidth="1"/>
    <col min="9484" max="9518" width="0" style="29" hidden="1" customWidth="1"/>
    <col min="9519" max="9519" width="11.85546875" style="29" customWidth="1"/>
    <col min="9520" max="9538" width="0" style="29" hidden="1" customWidth="1"/>
    <col min="9539" max="9539" width="12.42578125" style="29" customWidth="1"/>
    <col min="9540" max="9540" width="11.5703125" style="29" customWidth="1"/>
    <col min="9541" max="9551" width="0" style="29" hidden="1" customWidth="1"/>
    <col min="9552" max="9552" width="11.5703125" style="29" customWidth="1"/>
    <col min="9553" max="9561" width="0" style="29" hidden="1" customWidth="1"/>
    <col min="9562" max="9562" width="12.42578125" style="29" customWidth="1"/>
    <col min="9563" max="9563" width="12.5703125" style="29" customWidth="1"/>
    <col min="9564" max="9736" width="9.140625" style="29"/>
    <col min="9737" max="9737" width="29.7109375" style="29" customWidth="1"/>
    <col min="9738" max="9738" width="4.28515625" style="29" customWidth="1"/>
    <col min="9739" max="9739" width="12.28515625" style="29" customWidth="1"/>
    <col min="9740" max="9774" width="0" style="29" hidden="1" customWidth="1"/>
    <col min="9775" max="9775" width="11.85546875" style="29" customWidth="1"/>
    <col min="9776" max="9794" width="0" style="29" hidden="1" customWidth="1"/>
    <col min="9795" max="9795" width="12.42578125" style="29" customWidth="1"/>
    <col min="9796" max="9796" width="11.5703125" style="29" customWidth="1"/>
    <col min="9797" max="9807" width="0" style="29" hidden="1" customWidth="1"/>
    <col min="9808" max="9808" width="11.5703125" style="29" customWidth="1"/>
    <col min="9809" max="9817" width="0" style="29" hidden="1" customWidth="1"/>
    <col min="9818" max="9818" width="12.42578125" style="29" customWidth="1"/>
    <col min="9819" max="9819" width="12.5703125" style="29" customWidth="1"/>
    <col min="9820" max="9992" width="9.140625" style="29"/>
    <col min="9993" max="9993" width="29.7109375" style="29" customWidth="1"/>
    <col min="9994" max="9994" width="4.28515625" style="29" customWidth="1"/>
    <col min="9995" max="9995" width="12.28515625" style="29" customWidth="1"/>
    <col min="9996" max="10030" width="0" style="29" hidden="1" customWidth="1"/>
    <col min="10031" max="10031" width="11.85546875" style="29" customWidth="1"/>
    <col min="10032" max="10050" width="0" style="29" hidden="1" customWidth="1"/>
    <col min="10051" max="10051" width="12.42578125" style="29" customWidth="1"/>
    <col min="10052" max="10052" width="11.5703125" style="29" customWidth="1"/>
    <col min="10053" max="10063" width="0" style="29" hidden="1" customWidth="1"/>
    <col min="10064" max="10064" width="11.5703125" style="29" customWidth="1"/>
    <col min="10065" max="10073" width="0" style="29" hidden="1" customWidth="1"/>
    <col min="10074" max="10074" width="12.42578125" style="29" customWidth="1"/>
    <col min="10075" max="10075" width="12.5703125" style="29" customWidth="1"/>
    <col min="10076" max="10248" width="9.140625" style="29"/>
    <col min="10249" max="10249" width="29.7109375" style="29" customWidth="1"/>
    <col min="10250" max="10250" width="4.28515625" style="29" customWidth="1"/>
    <col min="10251" max="10251" width="12.28515625" style="29" customWidth="1"/>
    <col min="10252" max="10286" width="0" style="29" hidden="1" customWidth="1"/>
    <col min="10287" max="10287" width="11.85546875" style="29" customWidth="1"/>
    <col min="10288" max="10306" width="0" style="29" hidden="1" customWidth="1"/>
    <col min="10307" max="10307" width="12.42578125" style="29" customWidth="1"/>
    <col min="10308" max="10308" width="11.5703125" style="29" customWidth="1"/>
    <col min="10309" max="10319" width="0" style="29" hidden="1" customWidth="1"/>
    <col min="10320" max="10320" width="11.5703125" style="29" customWidth="1"/>
    <col min="10321" max="10329" width="0" style="29" hidden="1" customWidth="1"/>
    <col min="10330" max="10330" width="12.42578125" style="29" customWidth="1"/>
    <col min="10331" max="10331" width="12.5703125" style="29" customWidth="1"/>
    <col min="10332" max="10504" width="9.140625" style="29"/>
    <col min="10505" max="10505" width="29.7109375" style="29" customWidth="1"/>
    <col min="10506" max="10506" width="4.28515625" style="29" customWidth="1"/>
    <col min="10507" max="10507" width="12.28515625" style="29" customWidth="1"/>
    <col min="10508" max="10542" width="0" style="29" hidden="1" customWidth="1"/>
    <col min="10543" max="10543" width="11.85546875" style="29" customWidth="1"/>
    <col min="10544" max="10562" width="0" style="29" hidden="1" customWidth="1"/>
    <col min="10563" max="10563" width="12.42578125" style="29" customWidth="1"/>
    <col min="10564" max="10564" width="11.5703125" style="29" customWidth="1"/>
    <col min="10565" max="10575" width="0" style="29" hidden="1" customWidth="1"/>
    <col min="10576" max="10576" width="11.5703125" style="29" customWidth="1"/>
    <col min="10577" max="10585" width="0" style="29" hidden="1" customWidth="1"/>
    <col min="10586" max="10586" width="12.42578125" style="29" customWidth="1"/>
    <col min="10587" max="10587" width="12.5703125" style="29" customWidth="1"/>
    <col min="10588" max="10760" width="9.140625" style="29"/>
    <col min="10761" max="10761" width="29.7109375" style="29" customWidth="1"/>
    <col min="10762" max="10762" width="4.28515625" style="29" customWidth="1"/>
    <col min="10763" max="10763" width="12.28515625" style="29" customWidth="1"/>
    <col min="10764" max="10798" width="0" style="29" hidden="1" customWidth="1"/>
    <col min="10799" max="10799" width="11.85546875" style="29" customWidth="1"/>
    <col min="10800" max="10818" width="0" style="29" hidden="1" customWidth="1"/>
    <col min="10819" max="10819" width="12.42578125" style="29" customWidth="1"/>
    <col min="10820" max="10820" width="11.5703125" style="29" customWidth="1"/>
    <col min="10821" max="10831" width="0" style="29" hidden="1" customWidth="1"/>
    <col min="10832" max="10832" width="11.5703125" style="29" customWidth="1"/>
    <col min="10833" max="10841" width="0" style="29" hidden="1" customWidth="1"/>
    <col min="10842" max="10842" width="12.42578125" style="29" customWidth="1"/>
    <col min="10843" max="10843" width="12.5703125" style="29" customWidth="1"/>
    <col min="10844" max="11016" width="9.140625" style="29"/>
    <col min="11017" max="11017" width="29.7109375" style="29" customWidth="1"/>
    <col min="11018" max="11018" width="4.28515625" style="29" customWidth="1"/>
    <col min="11019" max="11019" width="12.28515625" style="29" customWidth="1"/>
    <col min="11020" max="11054" width="0" style="29" hidden="1" customWidth="1"/>
    <col min="11055" max="11055" width="11.85546875" style="29" customWidth="1"/>
    <col min="11056" max="11074" width="0" style="29" hidden="1" customWidth="1"/>
    <col min="11075" max="11075" width="12.42578125" style="29" customWidth="1"/>
    <col min="11076" max="11076" width="11.5703125" style="29" customWidth="1"/>
    <col min="11077" max="11087" width="0" style="29" hidden="1" customWidth="1"/>
    <col min="11088" max="11088" width="11.5703125" style="29" customWidth="1"/>
    <col min="11089" max="11097" width="0" style="29" hidden="1" customWidth="1"/>
    <col min="11098" max="11098" width="12.42578125" style="29" customWidth="1"/>
    <col min="11099" max="11099" width="12.5703125" style="29" customWidth="1"/>
    <col min="11100" max="11272" width="9.140625" style="29"/>
    <col min="11273" max="11273" width="29.7109375" style="29" customWidth="1"/>
    <col min="11274" max="11274" width="4.28515625" style="29" customWidth="1"/>
    <col min="11275" max="11275" width="12.28515625" style="29" customWidth="1"/>
    <col min="11276" max="11310" width="0" style="29" hidden="1" customWidth="1"/>
    <col min="11311" max="11311" width="11.85546875" style="29" customWidth="1"/>
    <col min="11312" max="11330" width="0" style="29" hidden="1" customWidth="1"/>
    <col min="11331" max="11331" width="12.42578125" style="29" customWidth="1"/>
    <col min="11332" max="11332" width="11.5703125" style="29" customWidth="1"/>
    <col min="11333" max="11343" width="0" style="29" hidden="1" customWidth="1"/>
    <col min="11344" max="11344" width="11.5703125" style="29" customWidth="1"/>
    <col min="11345" max="11353" width="0" style="29" hidden="1" customWidth="1"/>
    <col min="11354" max="11354" width="12.42578125" style="29" customWidth="1"/>
    <col min="11355" max="11355" width="12.5703125" style="29" customWidth="1"/>
    <col min="11356" max="11528" width="9.140625" style="29"/>
    <col min="11529" max="11529" width="29.7109375" style="29" customWidth="1"/>
    <col min="11530" max="11530" width="4.28515625" style="29" customWidth="1"/>
    <col min="11531" max="11531" width="12.28515625" style="29" customWidth="1"/>
    <col min="11532" max="11566" width="0" style="29" hidden="1" customWidth="1"/>
    <col min="11567" max="11567" width="11.85546875" style="29" customWidth="1"/>
    <col min="11568" max="11586" width="0" style="29" hidden="1" customWidth="1"/>
    <col min="11587" max="11587" width="12.42578125" style="29" customWidth="1"/>
    <col min="11588" max="11588" width="11.5703125" style="29" customWidth="1"/>
    <col min="11589" max="11599" width="0" style="29" hidden="1" customWidth="1"/>
    <col min="11600" max="11600" width="11.5703125" style="29" customWidth="1"/>
    <col min="11601" max="11609" width="0" style="29" hidden="1" customWidth="1"/>
    <col min="11610" max="11610" width="12.42578125" style="29" customWidth="1"/>
    <col min="11611" max="11611" width="12.5703125" style="29" customWidth="1"/>
    <col min="11612" max="11784" width="9.140625" style="29"/>
    <col min="11785" max="11785" width="29.7109375" style="29" customWidth="1"/>
    <col min="11786" max="11786" width="4.28515625" style="29" customWidth="1"/>
    <col min="11787" max="11787" width="12.28515625" style="29" customWidth="1"/>
    <col min="11788" max="11822" width="0" style="29" hidden="1" customWidth="1"/>
    <col min="11823" max="11823" width="11.85546875" style="29" customWidth="1"/>
    <col min="11824" max="11842" width="0" style="29" hidden="1" customWidth="1"/>
    <col min="11843" max="11843" width="12.42578125" style="29" customWidth="1"/>
    <col min="11844" max="11844" width="11.5703125" style="29" customWidth="1"/>
    <col min="11845" max="11855" width="0" style="29" hidden="1" customWidth="1"/>
    <col min="11856" max="11856" width="11.5703125" style="29" customWidth="1"/>
    <col min="11857" max="11865" width="0" style="29" hidden="1" customWidth="1"/>
    <col min="11866" max="11866" width="12.42578125" style="29" customWidth="1"/>
    <col min="11867" max="11867" width="12.5703125" style="29" customWidth="1"/>
    <col min="11868" max="12040" width="9.140625" style="29"/>
    <col min="12041" max="12041" width="29.7109375" style="29" customWidth="1"/>
    <col min="12042" max="12042" width="4.28515625" style="29" customWidth="1"/>
    <col min="12043" max="12043" width="12.28515625" style="29" customWidth="1"/>
    <col min="12044" max="12078" width="0" style="29" hidden="1" customWidth="1"/>
    <col min="12079" max="12079" width="11.85546875" style="29" customWidth="1"/>
    <col min="12080" max="12098" width="0" style="29" hidden="1" customWidth="1"/>
    <col min="12099" max="12099" width="12.42578125" style="29" customWidth="1"/>
    <col min="12100" max="12100" width="11.5703125" style="29" customWidth="1"/>
    <col min="12101" max="12111" width="0" style="29" hidden="1" customWidth="1"/>
    <col min="12112" max="12112" width="11.5703125" style="29" customWidth="1"/>
    <col min="12113" max="12121" width="0" style="29" hidden="1" customWidth="1"/>
    <col min="12122" max="12122" width="12.42578125" style="29" customWidth="1"/>
    <col min="12123" max="12123" width="12.5703125" style="29" customWidth="1"/>
    <col min="12124" max="12296" width="9.140625" style="29"/>
    <col min="12297" max="12297" width="29.7109375" style="29" customWidth="1"/>
    <col min="12298" max="12298" width="4.28515625" style="29" customWidth="1"/>
    <col min="12299" max="12299" width="12.28515625" style="29" customWidth="1"/>
    <col min="12300" max="12334" width="0" style="29" hidden="1" customWidth="1"/>
    <col min="12335" max="12335" width="11.85546875" style="29" customWidth="1"/>
    <col min="12336" max="12354" width="0" style="29" hidden="1" customWidth="1"/>
    <col min="12355" max="12355" width="12.42578125" style="29" customWidth="1"/>
    <col min="12356" max="12356" width="11.5703125" style="29" customWidth="1"/>
    <col min="12357" max="12367" width="0" style="29" hidden="1" customWidth="1"/>
    <col min="12368" max="12368" width="11.5703125" style="29" customWidth="1"/>
    <col min="12369" max="12377" width="0" style="29" hidden="1" customWidth="1"/>
    <col min="12378" max="12378" width="12.42578125" style="29" customWidth="1"/>
    <col min="12379" max="12379" width="12.5703125" style="29" customWidth="1"/>
    <col min="12380" max="12552" width="9.140625" style="29"/>
    <col min="12553" max="12553" width="29.7109375" style="29" customWidth="1"/>
    <col min="12554" max="12554" width="4.28515625" style="29" customWidth="1"/>
    <col min="12555" max="12555" width="12.28515625" style="29" customWidth="1"/>
    <col min="12556" max="12590" width="0" style="29" hidden="1" customWidth="1"/>
    <col min="12591" max="12591" width="11.85546875" style="29" customWidth="1"/>
    <col min="12592" max="12610" width="0" style="29" hidden="1" customWidth="1"/>
    <col min="12611" max="12611" width="12.42578125" style="29" customWidth="1"/>
    <col min="12612" max="12612" width="11.5703125" style="29" customWidth="1"/>
    <col min="12613" max="12623" width="0" style="29" hidden="1" customWidth="1"/>
    <col min="12624" max="12624" width="11.5703125" style="29" customWidth="1"/>
    <col min="12625" max="12633" width="0" style="29" hidden="1" customWidth="1"/>
    <col min="12634" max="12634" width="12.42578125" style="29" customWidth="1"/>
    <col min="12635" max="12635" width="12.5703125" style="29" customWidth="1"/>
    <col min="12636" max="12808" width="9.140625" style="29"/>
    <col min="12809" max="12809" width="29.7109375" style="29" customWidth="1"/>
    <col min="12810" max="12810" width="4.28515625" style="29" customWidth="1"/>
    <col min="12811" max="12811" width="12.28515625" style="29" customWidth="1"/>
    <col min="12812" max="12846" width="0" style="29" hidden="1" customWidth="1"/>
    <col min="12847" max="12847" width="11.85546875" style="29" customWidth="1"/>
    <col min="12848" max="12866" width="0" style="29" hidden="1" customWidth="1"/>
    <col min="12867" max="12867" width="12.42578125" style="29" customWidth="1"/>
    <col min="12868" max="12868" width="11.5703125" style="29" customWidth="1"/>
    <col min="12869" max="12879" width="0" style="29" hidden="1" customWidth="1"/>
    <col min="12880" max="12880" width="11.5703125" style="29" customWidth="1"/>
    <col min="12881" max="12889" width="0" style="29" hidden="1" customWidth="1"/>
    <col min="12890" max="12890" width="12.42578125" style="29" customWidth="1"/>
    <col min="12891" max="12891" width="12.5703125" style="29" customWidth="1"/>
    <col min="12892" max="13064" width="9.140625" style="29"/>
    <col min="13065" max="13065" width="29.7109375" style="29" customWidth="1"/>
    <col min="13066" max="13066" width="4.28515625" style="29" customWidth="1"/>
    <col min="13067" max="13067" width="12.28515625" style="29" customWidth="1"/>
    <col min="13068" max="13102" width="0" style="29" hidden="1" customWidth="1"/>
    <col min="13103" max="13103" width="11.85546875" style="29" customWidth="1"/>
    <col min="13104" max="13122" width="0" style="29" hidden="1" customWidth="1"/>
    <col min="13123" max="13123" width="12.42578125" style="29" customWidth="1"/>
    <col min="13124" max="13124" width="11.5703125" style="29" customWidth="1"/>
    <col min="13125" max="13135" width="0" style="29" hidden="1" customWidth="1"/>
    <col min="13136" max="13136" width="11.5703125" style="29" customWidth="1"/>
    <col min="13137" max="13145" width="0" style="29" hidden="1" customWidth="1"/>
    <col min="13146" max="13146" width="12.42578125" style="29" customWidth="1"/>
    <col min="13147" max="13147" width="12.5703125" style="29" customWidth="1"/>
    <col min="13148" max="13320" width="9.140625" style="29"/>
    <col min="13321" max="13321" width="29.7109375" style="29" customWidth="1"/>
    <col min="13322" max="13322" width="4.28515625" style="29" customWidth="1"/>
    <col min="13323" max="13323" width="12.28515625" style="29" customWidth="1"/>
    <col min="13324" max="13358" width="0" style="29" hidden="1" customWidth="1"/>
    <col min="13359" max="13359" width="11.85546875" style="29" customWidth="1"/>
    <col min="13360" max="13378" width="0" style="29" hidden="1" customWidth="1"/>
    <col min="13379" max="13379" width="12.42578125" style="29" customWidth="1"/>
    <col min="13380" max="13380" width="11.5703125" style="29" customWidth="1"/>
    <col min="13381" max="13391" width="0" style="29" hidden="1" customWidth="1"/>
    <col min="13392" max="13392" width="11.5703125" style="29" customWidth="1"/>
    <col min="13393" max="13401" width="0" style="29" hidden="1" customWidth="1"/>
    <col min="13402" max="13402" width="12.42578125" style="29" customWidth="1"/>
    <col min="13403" max="13403" width="12.5703125" style="29" customWidth="1"/>
    <col min="13404" max="13576" width="9.140625" style="29"/>
    <col min="13577" max="13577" width="29.7109375" style="29" customWidth="1"/>
    <col min="13578" max="13578" width="4.28515625" style="29" customWidth="1"/>
    <col min="13579" max="13579" width="12.28515625" style="29" customWidth="1"/>
    <col min="13580" max="13614" width="0" style="29" hidden="1" customWidth="1"/>
    <col min="13615" max="13615" width="11.85546875" style="29" customWidth="1"/>
    <col min="13616" max="13634" width="0" style="29" hidden="1" customWidth="1"/>
    <col min="13635" max="13635" width="12.42578125" style="29" customWidth="1"/>
    <col min="13636" max="13636" width="11.5703125" style="29" customWidth="1"/>
    <col min="13637" max="13647" width="0" style="29" hidden="1" customWidth="1"/>
    <col min="13648" max="13648" width="11.5703125" style="29" customWidth="1"/>
    <col min="13649" max="13657" width="0" style="29" hidden="1" customWidth="1"/>
    <col min="13658" max="13658" width="12.42578125" style="29" customWidth="1"/>
    <col min="13659" max="13659" width="12.5703125" style="29" customWidth="1"/>
    <col min="13660" max="13832" width="9.140625" style="29"/>
    <col min="13833" max="13833" width="29.7109375" style="29" customWidth="1"/>
    <col min="13834" max="13834" width="4.28515625" style="29" customWidth="1"/>
    <col min="13835" max="13835" width="12.28515625" style="29" customWidth="1"/>
    <col min="13836" max="13870" width="0" style="29" hidden="1" customWidth="1"/>
    <col min="13871" max="13871" width="11.85546875" style="29" customWidth="1"/>
    <col min="13872" max="13890" width="0" style="29" hidden="1" customWidth="1"/>
    <col min="13891" max="13891" width="12.42578125" style="29" customWidth="1"/>
    <col min="13892" max="13892" width="11.5703125" style="29" customWidth="1"/>
    <col min="13893" max="13903" width="0" style="29" hidden="1" customWidth="1"/>
    <col min="13904" max="13904" width="11.5703125" style="29" customWidth="1"/>
    <col min="13905" max="13913" width="0" style="29" hidden="1" customWidth="1"/>
    <col min="13914" max="13914" width="12.42578125" style="29" customWidth="1"/>
    <col min="13915" max="13915" width="12.5703125" style="29" customWidth="1"/>
    <col min="13916" max="14088" width="9.140625" style="29"/>
    <col min="14089" max="14089" width="29.7109375" style="29" customWidth="1"/>
    <col min="14090" max="14090" width="4.28515625" style="29" customWidth="1"/>
    <col min="14091" max="14091" width="12.28515625" style="29" customWidth="1"/>
    <col min="14092" max="14126" width="0" style="29" hidden="1" customWidth="1"/>
    <col min="14127" max="14127" width="11.85546875" style="29" customWidth="1"/>
    <col min="14128" max="14146" width="0" style="29" hidden="1" customWidth="1"/>
    <col min="14147" max="14147" width="12.42578125" style="29" customWidth="1"/>
    <col min="14148" max="14148" width="11.5703125" style="29" customWidth="1"/>
    <col min="14149" max="14159" width="0" style="29" hidden="1" customWidth="1"/>
    <col min="14160" max="14160" width="11.5703125" style="29" customWidth="1"/>
    <col min="14161" max="14169" width="0" style="29" hidden="1" customWidth="1"/>
    <col min="14170" max="14170" width="12.42578125" style="29" customWidth="1"/>
    <col min="14171" max="14171" width="12.5703125" style="29" customWidth="1"/>
    <col min="14172" max="14344" width="9.140625" style="29"/>
    <col min="14345" max="14345" width="29.7109375" style="29" customWidth="1"/>
    <col min="14346" max="14346" width="4.28515625" style="29" customWidth="1"/>
    <col min="14347" max="14347" width="12.28515625" style="29" customWidth="1"/>
    <col min="14348" max="14382" width="0" style="29" hidden="1" customWidth="1"/>
    <col min="14383" max="14383" width="11.85546875" style="29" customWidth="1"/>
    <col min="14384" max="14402" width="0" style="29" hidden="1" customWidth="1"/>
    <col min="14403" max="14403" width="12.42578125" style="29" customWidth="1"/>
    <col min="14404" max="14404" width="11.5703125" style="29" customWidth="1"/>
    <col min="14405" max="14415" width="0" style="29" hidden="1" customWidth="1"/>
    <col min="14416" max="14416" width="11.5703125" style="29" customWidth="1"/>
    <col min="14417" max="14425" width="0" style="29" hidden="1" customWidth="1"/>
    <col min="14426" max="14426" width="12.42578125" style="29" customWidth="1"/>
    <col min="14427" max="14427" width="12.5703125" style="29" customWidth="1"/>
    <col min="14428" max="14600" width="9.140625" style="29"/>
    <col min="14601" max="14601" width="29.7109375" style="29" customWidth="1"/>
    <col min="14602" max="14602" width="4.28515625" style="29" customWidth="1"/>
    <col min="14603" max="14603" width="12.28515625" style="29" customWidth="1"/>
    <col min="14604" max="14638" width="0" style="29" hidden="1" customWidth="1"/>
    <col min="14639" max="14639" width="11.85546875" style="29" customWidth="1"/>
    <col min="14640" max="14658" width="0" style="29" hidden="1" customWidth="1"/>
    <col min="14659" max="14659" width="12.42578125" style="29" customWidth="1"/>
    <col min="14660" max="14660" width="11.5703125" style="29" customWidth="1"/>
    <col min="14661" max="14671" width="0" style="29" hidden="1" customWidth="1"/>
    <col min="14672" max="14672" width="11.5703125" style="29" customWidth="1"/>
    <col min="14673" max="14681" width="0" style="29" hidden="1" customWidth="1"/>
    <col min="14682" max="14682" width="12.42578125" style="29" customWidth="1"/>
    <col min="14683" max="14683" width="12.5703125" style="29" customWidth="1"/>
    <col min="14684" max="14856" width="9.140625" style="29"/>
    <col min="14857" max="14857" width="29.7109375" style="29" customWidth="1"/>
    <col min="14858" max="14858" width="4.28515625" style="29" customWidth="1"/>
    <col min="14859" max="14859" width="12.28515625" style="29" customWidth="1"/>
    <col min="14860" max="14894" width="0" style="29" hidden="1" customWidth="1"/>
    <col min="14895" max="14895" width="11.85546875" style="29" customWidth="1"/>
    <col min="14896" max="14914" width="0" style="29" hidden="1" customWidth="1"/>
    <col min="14915" max="14915" width="12.42578125" style="29" customWidth="1"/>
    <col min="14916" max="14916" width="11.5703125" style="29" customWidth="1"/>
    <col min="14917" max="14927" width="0" style="29" hidden="1" customWidth="1"/>
    <col min="14928" max="14928" width="11.5703125" style="29" customWidth="1"/>
    <col min="14929" max="14937" width="0" style="29" hidden="1" customWidth="1"/>
    <col min="14938" max="14938" width="12.42578125" style="29" customWidth="1"/>
    <col min="14939" max="14939" width="12.5703125" style="29" customWidth="1"/>
    <col min="14940" max="15112" width="9.140625" style="29"/>
    <col min="15113" max="15113" width="29.7109375" style="29" customWidth="1"/>
    <col min="15114" max="15114" width="4.28515625" style="29" customWidth="1"/>
    <col min="15115" max="15115" width="12.28515625" style="29" customWidth="1"/>
    <col min="15116" max="15150" width="0" style="29" hidden="1" customWidth="1"/>
    <col min="15151" max="15151" width="11.85546875" style="29" customWidth="1"/>
    <col min="15152" max="15170" width="0" style="29" hidden="1" customWidth="1"/>
    <col min="15171" max="15171" width="12.42578125" style="29" customWidth="1"/>
    <col min="15172" max="15172" width="11.5703125" style="29" customWidth="1"/>
    <col min="15173" max="15183" width="0" style="29" hidden="1" customWidth="1"/>
    <col min="15184" max="15184" width="11.5703125" style="29" customWidth="1"/>
    <col min="15185" max="15193" width="0" style="29" hidden="1" customWidth="1"/>
    <col min="15194" max="15194" width="12.42578125" style="29" customWidth="1"/>
    <col min="15195" max="15195" width="12.5703125" style="29" customWidth="1"/>
    <col min="15196" max="15368" width="9.140625" style="29"/>
    <col min="15369" max="15369" width="29.7109375" style="29" customWidth="1"/>
    <col min="15370" max="15370" width="4.28515625" style="29" customWidth="1"/>
    <col min="15371" max="15371" width="12.28515625" style="29" customWidth="1"/>
    <col min="15372" max="15406" width="0" style="29" hidden="1" customWidth="1"/>
    <col min="15407" max="15407" width="11.85546875" style="29" customWidth="1"/>
    <col min="15408" max="15426" width="0" style="29" hidden="1" customWidth="1"/>
    <col min="15427" max="15427" width="12.42578125" style="29" customWidth="1"/>
    <col min="15428" max="15428" width="11.5703125" style="29" customWidth="1"/>
    <col min="15429" max="15439" width="0" style="29" hidden="1" customWidth="1"/>
    <col min="15440" max="15440" width="11.5703125" style="29" customWidth="1"/>
    <col min="15441" max="15449" width="0" style="29" hidden="1" customWidth="1"/>
    <col min="15450" max="15450" width="12.42578125" style="29" customWidth="1"/>
    <col min="15451" max="15451" width="12.5703125" style="29" customWidth="1"/>
    <col min="15452" max="15624" width="9.140625" style="29"/>
    <col min="15625" max="15625" width="29.7109375" style="29" customWidth="1"/>
    <col min="15626" max="15626" width="4.28515625" style="29" customWidth="1"/>
    <col min="15627" max="15627" width="12.28515625" style="29" customWidth="1"/>
    <col min="15628" max="15662" width="0" style="29" hidden="1" customWidth="1"/>
    <col min="15663" max="15663" width="11.85546875" style="29" customWidth="1"/>
    <col min="15664" max="15682" width="0" style="29" hidden="1" customWidth="1"/>
    <col min="15683" max="15683" width="12.42578125" style="29" customWidth="1"/>
    <col min="15684" max="15684" width="11.5703125" style="29" customWidth="1"/>
    <col min="15685" max="15695" width="0" style="29" hidden="1" customWidth="1"/>
    <col min="15696" max="15696" width="11.5703125" style="29" customWidth="1"/>
    <col min="15697" max="15705" width="0" style="29" hidden="1" customWidth="1"/>
    <col min="15706" max="15706" width="12.42578125" style="29" customWidth="1"/>
    <col min="15707" max="15707" width="12.5703125" style="29" customWidth="1"/>
    <col min="15708" max="15880" width="9.140625" style="29"/>
    <col min="15881" max="15881" width="29.7109375" style="29" customWidth="1"/>
    <col min="15882" max="15882" width="4.28515625" style="29" customWidth="1"/>
    <col min="15883" max="15883" width="12.28515625" style="29" customWidth="1"/>
    <col min="15884" max="15918" width="0" style="29" hidden="1" customWidth="1"/>
    <col min="15919" max="15919" width="11.85546875" style="29" customWidth="1"/>
    <col min="15920" max="15938" width="0" style="29" hidden="1" customWidth="1"/>
    <col min="15939" max="15939" width="12.42578125" style="29" customWidth="1"/>
    <col min="15940" max="15940" width="11.5703125" style="29" customWidth="1"/>
    <col min="15941" max="15951" width="0" style="29" hidden="1" customWidth="1"/>
    <col min="15952" max="15952" width="11.5703125" style="29" customWidth="1"/>
    <col min="15953" max="15961" width="0" style="29" hidden="1" customWidth="1"/>
    <col min="15962" max="15962" width="12.42578125" style="29" customWidth="1"/>
    <col min="15963" max="15963" width="12.5703125" style="29" customWidth="1"/>
    <col min="15964" max="16136" width="9.140625" style="29"/>
    <col min="16137" max="16137" width="29.7109375" style="29" customWidth="1"/>
    <col min="16138" max="16138" width="4.28515625" style="29" customWidth="1"/>
    <col min="16139" max="16139" width="12.28515625" style="29" customWidth="1"/>
    <col min="16140" max="16174" width="0" style="29" hidden="1" customWidth="1"/>
    <col min="16175" max="16175" width="11.85546875" style="29" customWidth="1"/>
    <col min="16176" max="16194" width="0" style="29" hidden="1" customWidth="1"/>
    <col min="16195" max="16195" width="12.42578125" style="29" customWidth="1"/>
    <col min="16196" max="16196" width="11.5703125" style="29" customWidth="1"/>
    <col min="16197" max="16207" width="0" style="29" hidden="1" customWidth="1"/>
    <col min="16208" max="16208" width="11.5703125" style="29" customWidth="1"/>
    <col min="16209" max="16217" width="0" style="29" hidden="1" customWidth="1"/>
    <col min="16218" max="16218" width="12.42578125" style="29" customWidth="1"/>
    <col min="16219" max="16219" width="12.5703125" style="29" customWidth="1"/>
    <col min="16220" max="16384" width="9.140625" style="29"/>
  </cols>
  <sheetData>
    <row r="1" spans="1:93" x14ac:dyDescent="0.25">
      <c r="B1" s="30" t="s">
        <v>282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spans="1:93" x14ac:dyDescent="0.25">
      <c r="A2" s="115"/>
      <c r="B2" s="116"/>
      <c r="C2" s="116"/>
      <c r="AE2" s="31"/>
      <c r="AF2" s="31"/>
      <c r="AG2" s="31"/>
      <c r="AH2" s="31"/>
      <c r="AI2" s="31"/>
      <c r="AJ2" s="31"/>
      <c r="AK2" s="31"/>
      <c r="AL2" s="31"/>
      <c r="BE2" s="29" t="s">
        <v>141</v>
      </c>
      <c r="BY2" s="30" t="s">
        <v>142</v>
      </c>
      <c r="BZ2" s="30"/>
      <c r="CK2" s="115"/>
      <c r="CL2" s="116"/>
      <c r="CM2" s="116"/>
      <c r="CO2" s="32" t="s">
        <v>143</v>
      </c>
    </row>
    <row r="3" spans="1:93" x14ac:dyDescent="0.25">
      <c r="A3" s="117" t="s">
        <v>144</v>
      </c>
      <c r="B3" s="119" t="s">
        <v>145</v>
      </c>
      <c r="C3" s="103" t="s">
        <v>146</v>
      </c>
      <c r="D3" s="108" t="s">
        <v>147</v>
      </c>
      <c r="E3" s="109" t="s">
        <v>148</v>
      </c>
      <c r="F3" s="109" t="s">
        <v>149</v>
      </c>
      <c r="G3" s="109" t="s">
        <v>150</v>
      </c>
      <c r="H3" s="109" t="s">
        <v>151</v>
      </c>
      <c r="I3" s="33"/>
      <c r="J3" s="109" t="s">
        <v>152</v>
      </c>
      <c r="K3" s="33"/>
      <c r="L3" s="108" t="s">
        <v>153</v>
      </c>
      <c r="M3" s="109" t="s">
        <v>154</v>
      </c>
      <c r="N3" s="109" t="s">
        <v>149</v>
      </c>
      <c r="O3" s="109" t="s">
        <v>150</v>
      </c>
      <c r="P3" s="109" t="s">
        <v>155</v>
      </c>
      <c r="Q3" s="99" t="s">
        <v>156</v>
      </c>
      <c r="R3" s="99" t="s">
        <v>157</v>
      </c>
      <c r="S3" s="109" t="s">
        <v>152</v>
      </c>
      <c r="T3" s="33"/>
      <c r="U3" s="111" t="s">
        <v>158</v>
      </c>
      <c r="V3" s="103" t="s">
        <v>159</v>
      </c>
      <c r="W3" s="108" t="s">
        <v>160</v>
      </c>
      <c r="X3" s="109" t="s">
        <v>154</v>
      </c>
      <c r="Y3" s="109" t="s">
        <v>149</v>
      </c>
      <c r="Z3" s="109" t="s">
        <v>150</v>
      </c>
      <c r="AA3" s="109" t="s">
        <v>161</v>
      </c>
      <c r="AB3" s="103" t="s">
        <v>156</v>
      </c>
      <c r="AC3" s="109" t="s">
        <v>152</v>
      </c>
      <c r="AD3" s="103" t="s">
        <v>162</v>
      </c>
      <c r="AE3" s="108" t="s">
        <v>163</v>
      </c>
      <c r="AF3" s="109" t="s">
        <v>154</v>
      </c>
      <c r="AG3" s="109" t="s">
        <v>149</v>
      </c>
      <c r="AH3" s="109" t="s">
        <v>150</v>
      </c>
      <c r="AI3" s="103" t="s">
        <v>164</v>
      </c>
      <c r="AJ3" s="109" t="s">
        <v>152</v>
      </c>
      <c r="AK3" s="103" t="s">
        <v>165</v>
      </c>
      <c r="AL3" s="103" t="s">
        <v>166</v>
      </c>
      <c r="AM3" s="103" t="s">
        <v>167</v>
      </c>
      <c r="AN3" s="112" t="s">
        <v>168</v>
      </c>
      <c r="AO3" s="111" t="s">
        <v>154</v>
      </c>
      <c r="AP3" s="111" t="s">
        <v>149</v>
      </c>
      <c r="AQ3" s="111" t="s">
        <v>150</v>
      </c>
      <c r="AR3" s="99" t="s">
        <v>164</v>
      </c>
      <c r="AS3" s="111" t="s">
        <v>152</v>
      </c>
      <c r="AT3" s="99" t="s">
        <v>165</v>
      </c>
      <c r="AU3" s="99" t="s">
        <v>166</v>
      </c>
      <c r="AV3" s="103" t="s">
        <v>169</v>
      </c>
      <c r="AW3" s="34"/>
      <c r="AX3" s="103" t="s">
        <v>170</v>
      </c>
      <c r="AY3" s="108" t="s">
        <v>171</v>
      </c>
      <c r="AZ3" s="109" t="s">
        <v>154</v>
      </c>
      <c r="BA3" s="109" t="s">
        <v>149</v>
      </c>
      <c r="BB3" s="109" t="s">
        <v>150</v>
      </c>
      <c r="BC3" s="103" t="s">
        <v>164</v>
      </c>
      <c r="BD3" s="109" t="s">
        <v>152</v>
      </c>
      <c r="BE3" s="103" t="s">
        <v>172</v>
      </c>
      <c r="BF3" s="103" t="s">
        <v>166</v>
      </c>
      <c r="BG3" s="103" t="s">
        <v>173</v>
      </c>
      <c r="BH3" s="103" t="s">
        <v>174</v>
      </c>
      <c r="BI3" s="99" t="s">
        <v>175</v>
      </c>
      <c r="BJ3" s="103" t="s">
        <v>170</v>
      </c>
      <c r="BK3" s="99" t="s">
        <v>176</v>
      </c>
      <c r="BL3" s="103" t="s">
        <v>177</v>
      </c>
      <c r="BM3" s="99" t="s">
        <v>178</v>
      </c>
      <c r="BN3" s="103" t="s">
        <v>179</v>
      </c>
      <c r="BO3" s="108" t="s">
        <v>180</v>
      </c>
      <c r="BP3" s="109" t="s">
        <v>181</v>
      </c>
      <c r="BQ3" s="109" t="s">
        <v>149</v>
      </c>
      <c r="BR3" s="109" t="s">
        <v>150</v>
      </c>
      <c r="BS3" s="103" t="s">
        <v>182</v>
      </c>
      <c r="BT3" s="109" t="s">
        <v>183</v>
      </c>
      <c r="BU3" s="103" t="s">
        <v>184</v>
      </c>
      <c r="BV3" s="103" t="s">
        <v>185</v>
      </c>
      <c r="BW3" s="103" t="s">
        <v>186</v>
      </c>
      <c r="BX3" s="103" t="s">
        <v>187</v>
      </c>
      <c r="BY3" s="103" t="s">
        <v>166</v>
      </c>
      <c r="BZ3" s="99" t="s">
        <v>188</v>
      </c>
      <c r="CA3" s="103" t="s">
        <v>189</v>
      </c>
      <c r="CB3" s="108" t="s">
        <v>190</v>
      </c>
      <c r="CC3" s="109" t="s">
        <v>181</v>
      </c>
      <c r="CD3" s="109" t="s">
        <v>149</v>
      </c>
      <c r="CE3" s="109" t="s">
        <v>150</v>
      </c>
      <c r="CF3" s="103" t="s">
        <v>191</v>
      </c>
      <c r="CG3" s="103" t="s">
        <v>192</v>
      </c>
      <c r="CH3" s="99" t="s">
        <v>186</v>
      </c>
      <c r="CI3" s="103" t="s">
        <v>193</v>
      </c>
      <c r="CJ3" s="103" t="s">
        <v>166</v>
      </c>
      <c r="CK3" s="99" t="s">
        <v>194</v>
      </c>
      <c r="CL3" s="107" t="s">
        <v>195</v>
      </c>
      <c r="CM3" s="99" t="s">
        <v>196</v>
      </c>
      <c r="CN3" s="101" t="s">
        <v>197</v>
      </c>
      <c r="CO3" s="103" t="s">
        <v>198</v>
      </c>
    </row>
    <row r="4" spans="1:93" ht="72" x14ac:dyDescent="0.25">
      <c r="A4" s="118"/>
      <c r="B4" s="120"/>
      <c r="C4" s="103"/>
      <c r="D4" s="108"/>
      <c r="E4" s="109"/>
      <c r="F4" s="109"/>
      <c r="G4" s="109"/>
      <c r="H4" s="110"/>
      <c r="I4" s="35" t="s">
        <v>156</v>
      </c>
      <c r="J4" s="109"/>
      <c r="K4" s="35" t="s">
        <v>162</v>
      </c>
      <c r="L4" s="108"/>
      <c r="M4" s="109"/>
      <c r="N4" s="109"/>
      <c r="O4" s="109"/>
      <c r="P4" s="110"/>
      <c r="Q4" s="114"/>
      <c r="R4" s="106"/>
      <c r="S4" s="109"/>
      <c r="T4" s="35" t="s">
        <v>199</v>
      </c>
      <c r="U4" s="114"/>
      <c r="V4" s="103"/>
      <c r="W4" s="108"/>
      <c r="X4" s="109"/>
      <c r="Y4" s="109"/>
      <c r="Z4" s="109"/>
      <c r="AA4" s="110"/>
      <c r="AB4" s="110"/>
      <c r="AC4" s="109"/>
      <c r="AD4" s="110"/>
      <c r="AE4" s="108"/>
      <c r="AF4" s="109"/>
      <c r="AG4" s="109"/>
      <c r="AH4" s="109"/>
      <c r="AI4" s="110"/>
      <c r="AJ4" s="109"/>
      <c r="AK4" s="110"/>
      <c r="AL4" s="110"/>
      <c r="AM4" s="103"/>
      <c r="AN4" s="113"/>
      <c r="AO4" s="100"/>
      <c r="AP4" s="100"/>
      <c r="AQ4" s="100"/>
      <c r="AR4" s="106"/>
      <c r="AS4" s="100"/>
      <c r="AT4" s="106"/>
      <c r="AU4" s="106"/>
      <c r="AV4" s="103"/>
      <c r="AW4" s="36" t="s">
        <v>200</v>
      </c>
      <c r="AX4" s="103"/>
      <c r="AY4" s="108"/>
      <c r="AZ4" s="109"/>
      <c r="BA4" s="109"/>
      <c r="BB4" s="109"/>
      <c r="BC4" s="110"/>
      <c r="BD4" s="109"/>
      <c r="BE4" s="110"/>
      <c r="BF4" s="110"/>
      <c r="BG4" s="103"/>
      <c r="BH4" s="103"/>
      <c r="BI4" s="100"/>
      <c r="BJ4" s="103"/>
      <c r="BK4" s="100"/>
      <c r="BL4" s="103"/>
      <c r="BM4" s="100"/>
      <c r="BN4" s="103"/>
      <c r="BO4" s="108"/>
      <c r="BP4" s="109"/>
      <c r="BQ4" s="109"/>
      <c r="BR4" s="109"/>
      <c r="BS4" s="103"/>
      <c r="BT4" s="109"/>
      <c r="BU4" s="103"/>
      <c r="BV4" s="103"/>
      <c r="BW4" s="103"/>
      <c r="BX4" s="103"/>
      <c r="BY4" s="103"/>
      <c r="BZ4" s="100"/>
      <c r="CA4" s="103"/>
      <c r="CB4" s="108"/>
      <c r="CC4" s="109"/>
      <c r="CD4" s="109"/>
      <c r="CE4" s="109"/>
      <c r="CF4" s="103"/>
      <c r="CG4" s="103"/>
      <c r="CH4" s="106"/>
      <c r="CI4" s="103"/>
      <c r="CJ4" s="103"/>
      <c r="CK4" s="100"/>
      <c r="CL4" s="107"/>
      <c r="CM4" s="100"/>
      <c r="CN4" s="102"/>
      <c r="CO4" s="103"/>
    </row>
    <row r="5" spans="1:93" ht="36" x14ac:dyDescent="0.25">
      <c r="A5" s="37">
        <v>1</v>
      </c>
      <c r="B5" s="38">
        <v>2</v>
      </c>
      <c r="C5" s="39">
        <v>3</v>
      </c>
      <c r="D5" s="40">
        <v>4</v>
      </c>
      <c r="E5" s="41" t="s">
        <v>201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2" t="s">
        <v>202</v>
      </c>
      <c r="L5" s="42">
        <v>4</v>
      </c>
      <c r="M5" s="41" t="s">
        <v>203</v>
      </c>
      <c r="N5" s="43">
        <v>6</v>
      </c>
      <c r="O5" s="43">
        <v>7</v>
      </c>
      <c r="P5" s="43">
        <v>8</v>
      </c>
      <c r="Q5" s="43">
        <v>9</v>
      </c>
      <c r="R5" s="43">
        <v>10</v>
      </c>
      <c r="S5" s="43">
        <v>11</v>
      </c>
      <c r="T5" s="43"/>
      <c r="U5" s="43" t="s">
        <v>204</v>
      </c>
      <c r="V5" s="43" t="s">
        <v>205</v>
      </c>
      <c r="W5" s="43">
        <v>4</v>
      </c>
      <c r="X5" s="43" t="s">
        <v>201</v>
      </c>
      <c r="Y5" s="43">
        <v>6</v>
      </c>
      <c r="Z5" s="43">
        <v>7</v>
      </c>
      <c r="AA5" s="43">
        <v>8</v>
      </c>
      <c r="AB5" s="43">
        <v>9</v>
      </c>
      <c r="AC5" s="43">
        <v>10</v>
      </c>
      <c r="AD5" s="43" t="s">
        <v>206</v>
      </c>
      <c r="AE5" s="43">
        <v>4</v>
      </c>
      <c r="AF5" s="43" t="s">
        <v>201</v>
      </c>
      <c r="AG5" s="43">
        <v>6</v>
      </c>
      <c r="AH5" s="43">
        <v>7</v>
      </c>
      <c r="AI5" s="43">
        <v>8</v>
      </c>
      <c r="AJ5" s="43">
        <v>9</v>
      </c>
      <c r="AK5" s="43" t="s">
        <v>207</v>
      </c>
      <c r="AL5" s="43" t="s">
        <v>208</v>
      </c>
      <c r="AM5" s="43">
        <v>4</v>
      </c>
      <c r="AN5" s="43">
        <v>5</v>
      </c>
      <c r="AO5" s="43" t="s">
        <v>209</v>
      </c>
      <c r="AP5" s="43">
        <v>7</v>
      </c>
      <c r="AQ5" s="43">
        <v>8</v>
      </c>
      <c r="AR5" s="43">
        <v>9</v>
      </c>
      <c r="AS5" s="43">
        <v>10</v>
      </c>
      <c r="AT5" s="43" t="s">
        <v>210</v>
      </c>
      <c r="AU5" s="43" t="s">
        <v>211</v>
      </c>
      <c r="AV5" s="43" t="s">
        <v>205</v>
      </c>
      <c r="AW5" s="43" t="s">
        <v>212</v>
      </c>
      <c r="AX5" s="43" t="s">
        <v>213</v>
      </c>
      <c r="AY5" s="43">
        <v>6</v>
      </c>
      <c r="AZ5" s="43" t="s">
        <v>214</v>
      </c>
      <c r="BA5" s="43">
        <v>8</v>
      </c>
      <c r="BB5" s="43">
        <v>9</v>
      </c>
      <c r="BC5" s="43">
        <v>10</v>
      </c>
      <c r="BD5" s="43">
        <v>11</v>
      </c>
      <c r="BE5" s="43" t="s">
        <v>215</v>
      </c>
      <c r="BF5" s="43" t="s">
        <v>216</v>
      </c>
      <c r="BG5" s="43" t="s">
        <v>217</v>
      </c>
      <c r="BH5" s="43" t="s">
        <v>218</v>
      </c>
      <c r="BI5" s="43" t="s">
        <v>213</v>
      </c>
      <c r="BJ5" s="43">
        <v>8</v>
      </c>
      <c r="BK5" s="43" t="s">
        <v>219</v>
      </c>
      <c r="BL5" s="43">
        <v>10</v>
      </c>
      <c r="BM5" s="43" t="s">
        <v>220</v>
      </c>
      <c r="BN5" s="43">
        <v>12</v>
      </c>
      <c r="BO5" s="43">
        <v>8</v>
      </c>
      <c r="BP5" s="43" t="s">
        <v>221</v>
      </c>
      <c r="BQ5" s="43">
        <v>10</v>
      </c>
      <c r="BR5" s="43">
        <v>11</v>
      </c>
      <c r="BS5" s="43">
        <v>12</v>
      </c>
      <c r="BT5" s="43">
        <v>13</v>
      </c>
      <c r="BU5" s="43">
        <v>14</v>
      </c>
      <c r="BV5" s="43">
        <v>15</v>
      </c>
      <c r="BW5" s="43">
        <v>16</v>
      </c>
      <c r="BX5" s="44" t="s">
        <v>222</v>
      </c>
      <c r="BY5" s="43" t="s">
        <v>223</v>
      </c>
      <c r="BZ5" s="43" t="s">
        <v>224</v>
      </c>
      <c r="CA5" s="43">
        <v>14</v>
      </c>
      <c r="CB5" s="43">
        <v>9</v>
      </c>
      <c r="CC5" s="43" t="s">
        <v>225</v>
      </c>
      <c r="CD5" s="43">
        <v>11</v>
      </c>
      <c r="CE5" s="43">
        <v>12</v>
      </c>
      <c r="CF5" s="43"/>
      <c r="CG5" s="43">
        <v>13</v>
      </c>
      <c r="CH5" s="45">
        <v>14</v>
      </c>
      <c r="CI5" s="44" t="s">
        <v>226</v>
      </c>
      <c r="CJ5" s="45" t="s">
        <v>227</v>
      </c>
      <c r="CK5" s="43" t="s">
        <v>228</v>
      </c>
      <c r="CL5" s="46">
        <v>16</v>
      </c>
      <c r="CM5" s="43" t="s">
        <v>229</v>
      </c>
      <c r="CN5" s="43" t="s">
        <v>230</v>
      </c>
      <c r="CO5" s="43" t="s">
        <v>231</v>
      </c>
    </row>
    <row r="6" spans="1:93" x14ac:dyDescent="0.25">
      <c r="A6" s="47" t="s">
        <v>232</v>
      </c>
      <c r="B6" s="48" t="s">
        <v>233</v>
      </c>
      <c r="C6" s="49">
        <v>364162073</v>
      </c>
      <c r="D6" s="50"/>
      <c r="E6" s="51"/>
      <c r="F6" s="51"/>
      <c r="G6" s="51"/>
      <c r="H6" s="51"/>
      <c r="I6" s="51"/>
      <c r="J6" s="51"/>
      <c r="K6" s="51"/>
      <c r="L6" s="52"/>
      <c r="M6" s="51"/>
      <c r="N6" s="51"/>
      <c r="O6" s="51"/>
      <c r="P6" s="51"/>
      <c r="Q6" s="51"/>
      <c r="R6" s="51"/>
      <c r="S6" s="51"/>
      <c r="T6" s="51"/>
      <c r="U6" s="51"/>
      <c r="V6" s="51"/>
      <c r="W6" s="53"/>
      <c r="X6" s="51"/>
      <c r="Y6" s="51"/>
      <c r="Z6" s="51"/>
      <c r="AA6" s="51"/>
      <c r="AB6" s="51"/>
      <c r="AC6" s="51"/>
      <c r="AD6" s="51"/>
      <c r="AE6" s="53">
        <v>363971515</v>
      </c>
      <c r="AF6" s="51">
        <f t="shared" ref="AF6:AF52" si="0">AE6-C6</f>
        <v>-190558</v>
      </c>
      <c r="AG6" s="51">
        <f>AG7+AG8+AG9+AG10+AG11+AG13+AG14</f>
        <v>-1033400</v>
      </c>
      <c r="AH6" s="51">
        <f>AH7+AH8+AH9+AH10+AH11+AH13+AH14</f>
        <v>842842</v>
      </c>
      <c r="AI6" s="51">
        <f>AI7+AI8+AI9+AI10+AI11+AI13+AI14</f>
        <v>0</v>
      </c>
      <c r="AJ6" s="51">
        <f>AJ7+AJ8+AJ9+AJ10+AJ11+AJ13+AJ14</f>
        <v>8663000</v>
      </c>
      <c r="AK6" s="51">
        <f>AF6+AI6+AJ6</f>
        <v>8472442</v>
      </c>
      <c r="AL6" s="51">
        <f>AI6+AJ6</f>
        <v>8663000</v>
      </c>
      <c r="AM6" s="54">
        <f t="shared" ref="AM6:AM11" si="1">AE6+AL6</f>
        <v>372634515</v>
      </c>
      <c r="AN6" s="49">
        <v>367772515</v>
      </c>
      <c r="AO6" s="51">
        <f>AN6-AM6</f>
        <v>-4862000</v>
      </c>
      <c r="AP6" s="51">
        <f>AP7+AP8+AP9+AP10+AP11+AP13+AP14</f>
        <v>-4862000</v>
      </c>
      <c r="AQ6" s="51">
        <f>AQ7+AQ8+AQ9+AQ10+AQ11+AQ13+AQ14</f>
        <v>0</v>
      </c>
      <c r="AR6" s="51">
        <f>AR7+AR8+AR9+AR10+AR11+AR13+AR14</f>
        <v>15462246</v>
      </c>
      <c r="AS6" s="51">
        <f>AS7+AS8+AS9+AS10+AS11+AS13+AS14</f>
        <v>15000000</v>
      </c>
      <c r="AT6" s="51">
        <f>AO6+AR6+AS6</f>
        <v>25600246</v>
      </c>
      <c r="AU6" s="51">
        <f>AR6+AS6</f>
        <v>30462246</v>
      </c>
      <c r="AV6" s="51">
        <f t="shared" ref="AV6:AW11" si="2">AM6+AT6</f>
        <v>398234761</v>
      </c>
      <c r="AW6" s="51">
        <f t="shared" si="2"/>
        <v>398234761</v>
      </c>
      <c r="AX6" s="51">
        <f>AX7+AX8+AX9+AX10+AX11+AX12+AX13+AX14</f>
        <v>398234761</v>
      </c>
      <c r="AY6" s="49">
        <v>377466418.06</v>
      </c>
      <c r="AZ6" s="51">
        <f>AY6-AX6</f>
        <v>-20768342.939999998</v>
      </c>
      <c r="BA6" s="51">
        <f>BA7+BA8+BA9+BA10+BA11+BA12+BA13+BA14</f>
        <v>-20768342.939999998</v>
      </c>
      <c r="BB6" s="51">
        <f>BB7+BB8+BB9+BB10+BB11+BB12+BB13+BB14</f>
        <v>0</v>
      </c>
      <c r="BC6" s="51">
        <f>BC7+BC8+BC9+BC10+BC11+BC12+BC13+BC14</f>
        <v>0</v>
      </c>
      <c r="BD6" s="51">
        <f>BD7+BD8+BD9+BD10+BD11+BD12+BD13+BD14</f>
        <v>7949337.5099999998</v>
      </c>
      <c r="BE6" s="51">
        <f>BA6+BB6+BC6+BD6</f>
        <v>-12819005.429999998</v>
      </c>
      <c r="BF6" s="51">
        <f>BC6+BD6</f>
        <v>7949337.5099999998</v>
      </c>
      <c r="BG6" s="54">
        <f t="shared" ref="BG6:BG52" si="3">AM6-C6</f>
        <v>8472442</v>
      </c>
      <c r="BH6" s="55">
        <v>398234761</v>
      </c>
      <c r="BI6" s="51">
        <f t="shared" ref="BI6:BI52" si="4">BH6-AM6</f>
        <v>25600246</v>
      </c>
      <c r="BJ6" s="51">
        <f>BJ7+BJ8+BJ9+BJ10+BJ11+BJ12+BJ13+BJ14</f>
        <v>398234761</v>
      </c>
      <c r="BK6" s="51">
        <f t="shared" ref="BK6:BK52" si="5">BJ6-BH6</f>
        <v>0</v>
      </c>
      <c r="BL6" s="51">
        <f t="shared" ref="BL6:BL14" si="6">AX6+BE6</f>
        <v>385415755.56999999</v>
      </c>
      <c r="BM6" s="51">
        <f t="shared" ref="BM6:BM52" si="7">BL6-BJ6</f>
        <v>-12819005.430000007</v>
      </c>
      <c r="BN6" s="51">
        <f t="shared" ref="BN6:BN12" si="8">AY6+BF6</f>
        <v>385415755.56999999</v>
      </c>
      <c r="BO6" s="49">
        <v>436293191.73000002</v>
      </c>
      <c r="BP6" s="51">
        <f>BO6-BN6</f>
        <v>50877436.160000026</v>
      </c>
      <c r="BQ6" s="51">
        <f>BQ7+BQ8+BQ9+BQ10+BQ11+BQ12+BQ13+BQ14</f>
        <v>9618769.1600000337</v>
      </c>
      <c r="BR6" s="51">
        <f t="shared" ref="BR6:BW6" si="9">BR7+BR8+BR9+BR10+BR11+BR12+BR13+BR14</f>
        <v>800285</v>
      </c>
      <c r="BS6" s="51">
        <f t="shared" si="9"/>
        <v>0</v>
      </c>
      <c r="BT6" s="51">
        <f t="shared" si="9"/>
        <v>31857382</v>
      </c>
      <c r="BU6" s="51">
        <f t="shared" si="9"/>
        <v>0</v>
      </c>
      <c r="BV6" s="51">
        <f t="shared" si="9"/>
        <v>8601000</v>
      </c>
      <c r="BW6" s="51">
        <f t="shared" si="9"/>
        <v>33306722.039999999</v>
      </c>
      <c r="BX6" s="51">
        <f>BQ6+BR6+BS6+BT6+BU6+BV6+BW6</f>
        <v>84184158.200000033</v>
      </c>
      <c r="BY6" s="51">
        <f>BW6</f>
        <v>33306722.039999999</v>
      </c>
      <c r="BZ6" s="54">
        <f t="shared" ref="BZ6:BZ52" si="10">BN6-BL6</f>
        <v>0</v>
      </c>
      <c r="CA6" s="54">
        <f>BN6+BX6</f>
        <v>469599913.77000004</v>
      </c>
      <c r="CB6" s="49">
        <v>471385880.74000001</v>
      </c>
      <c r="CC6" s="51">
        <f>CB6-CA6</f>
        <v>1785966.969999969</v>
      </c>
      <c r="CD6" s="51">
        <f>CD7+CD8+CD9+CD10+CD11+CD12+CD13+CD14</f>
        <v>4393147.8499999689</v>
      </c>
      <c r="CE6" s="51">
        <f>CE7+CE8+CE9+CE10+CE11+CE12+CE13+CE14</f>
        <v>0</v>
      </c>
      <c r="CF6" s="51">
        <f>CF7+CF8+CF9+CF10+CF11+CF12+CF13+CF14</f>
        <v>-2607180.88</v>
      </c>
      <c r="CG6" s="51">
        <f>CG7+CG8+CG9+CG10+CG11+CG12+CG13+CG14</f>
        <v>0</v>
      </c>
      <c r="CH6" s="51">
        <f>CH7+CH8+CH9+CH10+CH11+CH12+CH13+CH14</f>
        <v>0</v>
      </c>
      <c r="CI6" s="51">
        <f>CD6+CE6+CF6+CG6+CH6</f>
        <v>1785966.969999969</v>
      </c>
      <c r="CJ6" s="51">
        <f>CG6+CH6</f>
        <v>0</v>
      </c>
      <c r="CK6" s="51">
        <f t="shared" ref="CK6:CK52" si="11">CA6-BN6</f>
        <v>84184158.200000048</v>
      </c>
      <c r="CL6" s="54">
        <f>CA6+CI6</f>
        <v>471385880.74000001</v>
      </c>
      <c r="CM6" s="51">
        <f t="shared" ref="CM6:CM52" si="12">CL6-CA6</f>
        <v>1785966.969999969</v>
      </c>
      <c r="CN6" s="51">
        <f>BI6+BK6+BM6+BZ6+CK6+CM6+BG6</f>
        <v>107223807.74000001</v>
      </c>
      <c r="CO6" s="51">
        <f>CL6</f>
        <v>471385880.74000001</v>
      </c>
    </row>
    <row r="7" spans="1:93" ht="36" x14ac:dyDescent="0.25">
      <c r="A7" s="56" t="s">
        <v>234</v>
      </c>
      <c r="B7" s="57" t="s">
        <v>74</v>
      </c>
      <c r="C7" s="58">
        <v>2844100</v>
      </c>
      <c r="D7" s="59"/>
      <c r="E7" s="60"/>
      <c r="F7" s="60"/>
      <c r="G7" s="60"/>
      <c r="H7" s="60"/>
      <c r="I7" s="60"/>
      <c r="J7" s="60"/>
      <c r="K7" s="60"/>
      <c r="L7" s="61"/>
      <c r="M7" s="60"/>
      <c r="N7" s="60"/>
      <c r="O7" s="60"/>
      <c r="P7" s="60"/>
      <c r="Q7" s="60"/>
      <c r="R7" s="60"/>
      <c r="S7" s="60"/>
      <c r="T7" s="60"/>
      <c r="U7" s="60"/>
      <c r="V7" s="60"/>
      <c r="W7" s="62"/>
      <c r="X7" s="60"/>
      <c r="Y7" s="60"/>
      <c r="Z7" s="60"/>
      <c r="AA7" s="60"/>
      <c r="AB7" s="60"/>
      <c r="AC7" s="60"/>
      <c r="AD7" s="60"/>
      <c r="AE7" s="62">
        <v>2844100</v>
      </c>
      <c r="AF7" s="60">
        <f t="shared" si="0"/>
        <v>0</v>
      </c>
      <c r="AG7" s="60"/>
      <c r="AH7" s="60"/>
      <c r="AI7" s="60"/>
      <c r="AJ7" s="60"/>
      <c r="AK7" s="60">
        <f t="shared" ref="AK7:AK52" si="13">AF7+AI7+AJ7</f>
        <v>0</v>
      </c>
      <c r="AL7" s="60">
        <f t="shared" ref="AL7:AL52" si="14">AI7+AJ7</f>
        <v>0</v>
      </c>
      <c r="AM7" s="63">
        <f t="shared" si="1"/>
        <v>2844100</v>
      </c>
      <c r="AN7" s="58">
        <v>2844100</v>
      </c>
      <c r="AO7" s="60">
        <f t="shared" ref="AO7:AO52" si="15">AN7-AM7</f>
        <v>0</v>
      </c>
      <c r="AP7" s="60"/>
      <c r="AQ7" s="60"/>
      <c r="AR7" s="60"/>
      <c r="AS7" s="60"/>
      <c r="AT7" s="60">
        <f t="shared" ref="AT7:AT52" si="16">AO7+AR7+AS7</f>
        <v>0</v>
      </c>
      <c r="AU7" s="60">
        <f t="shared" ref="AU7:AU52" si="17">AR7+AS7</f>
        <v>0</v>
      </c>
      <c r="AV7" s="60">
        <f t="shared" si="2"/>
        <v>2844100</v>
      </c>
      <c r="AW7" s="60">
        <f t="shared" si="2"/>
        <v>2844100</v>
      </c>
      <c r="AX7" s="60">
        <f t="shared" ref="AX7:AX12" si="18">AV7</f>
        <v>2844100</v>
      </c>
      <c r="AY7" s="58">
        <v>2844100</v>
      </c>
      <c r="AZ7" s="60">
        <f t="shared" ref="AZ7:AZ14" si="19">AY7-AX7</f>
        <v>0</v>
      </c>
      <c r="BA7" s="60"/>
      <c r="BB7" s="60"/>
      <c r="BC7" s="60"/>
      <c r="BD7" s="60"/>
      <c r="BE7" s="60">
        <f t="shared" ref="BE7:BE52" si="20">BA7+BB7+BC7+BD7</f>
        <v>0</v>
      </c>
      <c r="BF7" s="60">
        <f t="shared" ref="BF7:BF51" si="21">BC7+BD7</f>
        <v>0</v>
      </c>
      <c r="BG7" s="63">
        <f t="shared" si="3"/>
        <v>0</v>
      </c>
      <c r="BH7" s="64">
        <v>2844100</v>
      </c>
      <c r="BI7" s="60">
        <f t="shared" si="4"/>
        <v>0</v>
      </c>
      <c r="BJ7" s="60">
        <f t="shared" ref="BJ7:BJ12" si="22">BH7</f>
        <v>2844100</v>
      </c>
      <c r="BK7" s="60">
        <f t="shared" si="5"/>
        <v>0</v>
      </c>
      <c r="BL7" s="60">
        <f t="shared" si="6"/>
        <v>2844100</v>
      </c>
      <c r="BM7" s="60">
        <f t="shared" si="7"/>
        <v>0</v>
      </c>
      <c r="BN7" s="60">
        <f t="shared" si="8"/>
        <v>2844100</v>
      </c>
      <c r="BO7" s="58">
        <v>3915663</v>
      </c>
      <c r="BP7" s="60">
        <f t="shared" ref="BP7:BP52" si="23">BO7-BN7</f>
        <v>1071563</v>
      </c>
      <c r="BQ7" s="60">
        <f>BP7-BT7</f>
        <v>790000</v>
      </c>
      <c r="BR7" s="60"/>
      <c r="BS7" s="60"/>
      <c r="BT7" s="60">
        <v>281563</v>
      </c>
      <c r="BU7" s="60"/>
      <c r="BV7" s="60"/>
      <c r="BW7" s="60"/>
      <c r="BX7" s="60">
        <f t="shared" ref="BX7:BX52" si="24">BQ7+BR7+BS7+BT7+BU7+BV7+BW7</f>
        <v>1071563</v>
      </c>
      <c r="BY7" s="60">
        <f t="shared" ref="BY7:BY52" si="25">BW7</f>
        <v>0</v>
      </c>
      <c r="BZ7" s="63">
        <f t="shared" si="10"/>
        <v>0</v>
      </c>
      <c r="CA7" s="63">
        <f t="shared" ref="CA7:CA52" si="26">BN7+BX7</f>
        <v>3915663</v>
      </c>
      <c r="CB7" s="58">
        <v>4035663</v>
      </c>
      <c r="CC7" s="60">
        <f t="shared" ref="CC7:CC52" si="27">CB7-CA7</f>
        <v>120000</v>
      </c>
      <c r="CD7" s="60">
        <v>120000</v>
      </c>
      <c r="CE7" s="60"/>
      <c r="CF7" s="60"/>
      <c r="CG7" s="60"/>
      <c r="CH7" s="60"/>
      <c r="CI7" s="60">
        <f t="shared" ref="CI7:CI52" si="28">CD7+CE7+CF7+CG7+CH7</f>
        <v>120000</v>
      </c>
      <c r="CJ7" s="60">
        <f t="shared" ref="CJ7:CJ52" si="29">CG7+CH7</f>
        <v>0</v>
      </c>
      <c r="CK7" s="60">
        <f t="shared" si="11"/>
        <v>1071563</v>
      </c>
      <c r="CL7" s="63">
        <f t="shared" ref="CL7:CL52" si="30">CA7+CI7</f>
        <v>4035663</v>
      </c>
      <c r="CM7" s="60">
        <f t="shared" si="12"/>
        <v>120000</v>
      </c>
      <c r="CN7" s="60">
        <f t="shared" ref="CN7:CN52" si="31">BI7+BK7+BM7+BZ7+CK7+CM7+BG7</f>
        <v>1191563</v>
      </c>
      <c r="CO7" s="60">
        <f t="shared" ref="CO7:CO52" si="32">CL7</f>
        <v>4035663</v>
      </c>
    </row>
    <row r="8" spans="1:93" ht="48" x14ac:dyDescent="0.25">
      <c r="A8" s="56" t="s">
        <v>235</v>
      </c>
      <c r="B8" s="57" t="s">
        <v>75</v>
      </c>
      <c r="C8" s="58">
        <v>28395400</v>
      </c>
      <c r="D8" s="59"/>
      <c r="E8" s="60"/>
      <c r="F8" s="60"/>
      <c r="G8" s="60"/>
      <c r="H8" s="60"/>
      <c r="I8" s="60"/>
      <c r="J8" s="60"/>
      <c r="K8" s="60"/>
      <c r="L8" s="61"/>
      <c r="M8" s="60"/>
      <c r="N8" s="60"/>
      <c r="O8" s="60"/>
      <c r="P8" s="60"/>
      <c r="Q8" s="60"/>
      <c r="R8" s="60"/>
      <c r="S8" s="60"/>
      <c r="T8" s="60"/>
      <c r="U8" s="60"/>
      <c r="V8" s="60"/>
      <c r="W8" s="62"/>
      <c r="X8" s="60"/>
      <c r="Y8" s="60"/>
      <c r="Z8" s="60"/>
      <c r="AA8" s="60"/>
      <c r="AB8" s="60"/>
      <c r="AC8" s="60"/>
      <c r="AD8" s="60"/>
      <c r="AE8" s="62">
        <v>28395400</v>
      </c>
      <c r="AF8" s="60">
        <f t="shared" si="0"/>
        <v>0</v>
      </c>
      <c r="AG8" s="60"/>
      <c r="AH8" s="60"/>
      <c r="AI8" s="60"/>
      <c r="AJ8" s="60"/>
      <c r="AK8" s="60">
        <f t="shared" si="13"/>
        <v>0</v>
      </c>
      <c r="AL8" s="60">
        <f t="shared" si="14"/>
        <v>0</v>
      </c>
      <c r="AM8" s="63">
        <f t="shared" si="1"/>
        <v>28395400</v>
      </c>
      <c r="AN8" s="58">
        <v>28395400</v>
      </c>
      <c r="AO8" s="60">
        <f t="shared" si="15"/>
        <v>0</v>
      </c>
      <c r="AP8" s="60"/>
      <c r="AQ8" s="60"/>
      <c r="AR8" s="60"/>
      <c r="AS8" s="60"/>
      <c r="AT8" s="60">
        <f t="shared" si="16"/>
        <v>0</v>
      </c>
      <c r="AU8" s="60">
        <f t="shared" si="17"/>
        <v>0</v>
      </c>
      <c r="AV8" s="60">
        <f t="shared" si="2"/>
        <v>28395400</v>
      </c>
      <c r="AW8" s="60">
        <f t="shared" si="2"/>
        <v>28395400</v>
      </c>
      <c r="AX8" s="60">
        <f t="shared" si="18"/>
        <v>28395400</v>
      </c>
      <c r="AY8" s="58">
        <v>28395400</v>
      </c>
      <c r="AZ8" s="60">
        <f t="shared" si="19"/>
        <v>0</v>
      </c>
      <c r="BA8" s="60"/>
      <c r="BB8" s="60"/>
      <c r="BC8" s="60"/>
      <c r="BD8" s="60"/>
      <c r="BE8" s="60">
        <f t="shared" si="20"/>
        <v>0</v>
      </c>
      <c r="BF8" s="60">
        <f t="shared" si="21"/>
        <v>0</v>
      </c>
      <c r="BG8" s="63">
        <f t="shared" si="3"/>
        <v>0</v>
      </c>
      <c r="BH8" s="64">
        <v>28395400</v>
      </c>
      <c r="BI8" s="60">
        <f t="shared" si="4"/>
        <v>0</v>
      </c>
      <c r="BJ8" s="60">
        <f t="shared" si="22"/>
        <v>28395400</v>
      </c>
      <c r="BK8" s="60">
        <f t="shared" si="5"/>
        <v>0</v>
      </c>
      <c r="BL8" s="60">
        <f t="shared" si="6"/>
        <v>28395400</v>
      </c>
      <c r="BM8" s="60">
        <f t="shared" si="7"/>
        <v>0</v>
      </c>
      <c r="BN8" s="60">
        <f t="shared" si="8"/>
        <v>28395400</v>
      </c>
      <c r="BO8" s="58">
        <v>28395400</v>
      </c>
      <c r="BP8" s="60">
        <f t="shared" si="23"/>
        <v>0</v>
      </c>
      <c r="BQ8" s="60"/>
      <c r="BR8" s="60"/>
      <c r="BS8" s="60"/>
      <c r="BT8" s="60"/>
      <c r="BU8" s="60"/>
      <c r="BV8" s="60"/>
      <c r="BW8" s="60">
        <v>-1099753</v>
      </c>
      <c r="BX8" s="60">
        <f t="shared" si="24"/>
        <v>-1099753</v>
      </c>
      <c r="BY8" s="60">
        <f t="shared" si="25"/>
        <v>-1099753</v>
      </c>
      <c r="BZ8" s="63">
        <f t="shared" si="10"/>
        <v>0</v>
      </c>
      <c r="CA8" s="63">
        <f t="shared" si="26"/>
        <v>27295647</v>
      </c>
      <c r="CB8" s="58">
        <v>27295647</v>
      </c>
      <c r="CC8" s="60">
        <f t="shared" si="27"/>
        <v>0</v>
      </c>
      <c r="CD8" s="60">
        <v>0</v>
      </c>
      <c r="CE8" s="60"/>
      <c r="CF8" s="60"/>
      <c r="CG8" s="60"/>
      <c r="CH8" s="60"/>
      <c r="CI8" s="60">
        <f t="shared" si="28"/>
        <v>0</v>
      </c>
      <c r="CJ8" s="60">
        <f t="shared" si="29"/>
        <v>0</v>
      </c>
      <c r="CK8" s="60">
        <f>CA8-BN8</f>
        <v>-1099753</v>
      </c>
      <c r="CL8" s="63">
        <f t="shared" si="30"/>
        <v>27295647</v>
      </c>
      <c r="CM8" s="60">
        <f t="shared" si="12"/>
        <v>0</v>
      </c>
      <c r="CN8" s="60">
        <f t="shared" si="31"/>
        <v>-1099753</v>
      </c>
      <c r="CO8" s="60">
        <f t="shared" si="32"/>
        <v>27295647</v>
      </c>
    </row>
    <row r="9" spans="1:93" ht="48" x14ac:dyDescent="0.25">
      <c r="A9" s="56" t="s">
        <v>236</v>
      </c>
      <c r="B9" s="57" t="s">
        <v>76</v>
      </c>
      <c r="C9" s="58">
        <v>50056000</v>
      </c>
      <c r="D9" s="59"/>
      <c r="E9" s="60"/>
      <c r="F9" s="60"/>
      <c r="G9" s="60"/>
      <c r="H9" s="60"/>
      <c r="I9" s="60"/>
      <c r="J9" s="60"/>
      <c r="K9" s="60"/>
      <c r="L9" s="61"/>
      <c r="M9" s="60"/>
      <c r="N9" s="60"/>
      <c r="O9" s="60"/>
      <c r="P9" s="60"/>
      <c r="Q9" s="60"/>
      <c r="R9" s="60"/>
      <c r="S9" s="60"/>
      <c r="T9" s="60"/>
      <c r="U9" s="60"/>
      <c r="V9" s="60"/>
      <c r="W9" s="62"/>
      <c r="X9" s="60"/>
      <c r="Y9" s="60"/>
      <c r="Z9" s="60"/>
      <c r="AA9" s="60"/>
      <c r="AB9" s="60"/>
      <c r="AC9" s="60"/>
      <c r="AD9" s="60"/>
      <c r="AE9" s="62">
        <v>50056000</v>
      </c>
      <c r="AF9" s="60">
        <f t="shared" si="0"/>
        <v>0</v>
      </c>
      <c r="AG9" s="60"/>
      <c r="AH9" s="60"/>
      <c r="AI9" s="60"/>
      <c r="AJ9" s="60"/>
      <c r="AK9" s="60">
        <f t="shared" si="13"/>
        <v>0</v>
      </c>
      <c r="AL9" s="60">
        <f t="shared" si="14"/>
        <v>0</v>
      </c>
      <c r="AM9" s="63">
        <f t="shared" si="1"/>
        <v>50056000</v>
      </c>
      <c r="AN9" s="58">
        <v>50056000</v>
      </c>
      <c r="AO9" s="60">
        <f t="shared" si="15"/>
        <v>0</v>
      </c>
      <c r="AP9" s="60"/>
      <c r="AQ9" s="60"/>
      <c r="AR9" s="60"/>
      <c r="AS9" s="60"/>
      <c r="AT9" s="60">
        <f t="shared" si="16"/>
        <v>0</v>
      </c>
      <c r="AU9" s="60">
        <f t="shared" si="17"/>
        <v>0</v>
      </c>
      <c r="AV9" s="60">
        <f t="shared" si="2"/>
        <v>50056000</v>
      </c>
      <c r="AW9" s="60">
        <f t="shared" si="2"/>
        <v>50056000</v>
      </c>
      <c r="AX9" s="60">
        <f t="shared" si="18"/>
        <v>50056000</v>
      </c>
      <c r="AY9" s="58">
        <v>50056000</v>
      </c>
      <c r="AZ9" s="60">
        <f t="shared" si="19"/>
        <v>0</v>
      </c>
      <c r="BA9" s="60"/>
      <c r="BB9" s="60"/>
      <c r="BC9" s="60"/>
      <c r="BD9" s="60"/>
      <c r="BE9" s="60">
        <f t="shared" si="20"/>
        <v>0</v>
      </c>
      <c r="BF9" s="60">
        <f t="shared" si="21"/>
        <v>0</v>
      </c>
      <c r="BG9" s="63">
        <f t="shared" si="3"/>
        <v>0</v>
      </c>
      <c r="BH9" s="64">
        <v>50056000</v>
      </c>
      <c r="BI9" s="60">
        <f t="shared" si="4"/>
        <v>0</v>
      </c>
      <c r="BJ9" s="60">
        <f t="shared" si="22"/>
        <v>50056000</v>
      </c>
      <c r="BK9" s="60">
        <f t="shared" si="5"/>
        <v>0</v>
      </c>
      <c r="BL9" s="60">
        <f t="shared" si="6"/>
        <v>50056000</v>
      </c>
      <c r="BM9" s="60">
        <f t="shared" si="7"/>
        <v>0</v>
      </c>
      <c r="BN9" s="60">
        <f t="shared" si="8"/>
        <v>50056000</v>
      </c>
      <c r="BO9" s="58">
        <v>83640836.730000004</v>
      </c>
      <c r="BP9" s="60">
        <f t="shared" si="23"/>
        <v>33584836.730000004</v>
      </c>
      <c r="BQ9" s="60">
        <f>BP9-BT9</f>
        <v>26614729.730000004</v>
      </c>
      <c r="BR9" s="60"/>
      <c r="BS9" s="60"/>
      <c r="BT9" s="60">
        <v>6970107</v>
      </c>
      <c r="BU9" s="60"/>
      <c r="BV9" s="60"/>
      <c r="BW9" s="60"/>
      <c r="BX9" s="60">
        <f t="shared" si="24"/>
        <v>33584836.730000004</v>
      </c>
      <c r="BY9" s="60">
        <f t="shared" si="25"/>
        <v>0</v>
      </c>
      <c r="BZ9" s="63">
        <f t="shared" si="10"/>
        <v>0</v>
      </c>
      <c r="CA9" s="63">
        <f t="shared" si="26"/>
        <v>83640836.730000004</v>
      </c>
      <c r="CB9" s="58">
        <v>84832536.730000004</v>
      </c>
      <c r="CC9" s="60">
        <f t="shared" si="27"/>
        <v>1191700</v>
      </c>
      <c r="CD9" s="60">
        <v>1191700</v>
      </c>
      <c r="CE9" s="60"/>
      <c r="CF9" s="60"/>
      <c r="CG9" s="60"/>
      <c r="CH9" s="60"/>
      <c r="CI9" s="60">
        <f t="shared" si="28"/>
        <v>1191700</v>
      </c>
      <c r="CJ9" s="60">
        <f t="shared" si="29"/>
        <v>0</v>
      </c>
      <c r="CK9" s="60">
        <f t="shared" si="11"/>
        <v>33584836.730000004</v>
      </c>
      <c r="CL9" s="63">
        <f t="shared" si="30"/>
        <v>84832536.730000004</v>
      </c>
      <c r="CM9" s="60">
        <f t="shared" si="12"/>
        <v>1191700</v>
      </c>
      <c r="CN9" s="60">
        <f t="shared" si="31"/>
        <v>34776536.730000004</v>
      </c>
      <c r="CO9" s="60">
        <f t="shared" si="32"/>
        <v>84832536.730000004</v>
      </c>
    </row>
    <row r="10" spans="1:93" x14ac:dyDescent="0.25">
      <c r="A10" s="56" t="s">
        <v>237</v>
      </c>
      <c r="B10" s="57" t="s">
        <v>77</v>
      </c>
      <c r="C10" s="58">
        <v>159072</v>
      </c>
      <c r="D10" s="59"/>
      <c r="E10" s="60"/>
      <c r="F10" s="60"/>
      <c r="G10" s="60"/>
      <c r="H10" s="60"/>
      <c r="I10" s="60"/>
      <c r="J10" s="60"/>
      <c r="K10" s="60"/>
      <c r="L10" s="61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0"/>
      <c r="Y10" s="60"/>
      <c r="Z10" s="60"/>
      <c r="AA10" s="60"/>
      <c r="AB10" s="60"/>
      <c r="AC10" s="60"/>
      <c r="AD10" s="60"/>
      <c r="AE10" s="62">
        <v>155514</v>
      </c>
      <c r="AF10" s="60">
        <f t="shared" si="0"/>
        <v>-3558</v>
      </c>
      <c r="AG10" s="60"/>
      <c r="AH10" s="60">
        <v>-3558</v>
      </c>
      <c r="AI10" s="60"/>
      <c r="AJ10" s="60"/>
      <c r="AK10" s="60">
        <f t="shared" si="13"/>
        <v>-3558</v>
      </c>
      <c r="AL10" s="60">
        <f t="shared" si="14"/>
        <v>0</v>
      </c>
      <c r="AM10" s="63">
        <f t="shared" si="1"/>
        <v>155514</v>
      </c>
      <c r="AN10" s="58">
        <v>155514</v>
      </c>
      <c r="AO10" s="60">
        <f t="shared" si="15"/>
        <v>0</v>
      </c>
      <c r="AP10" s="60"/>
      <c r="AQ10" s="60"/>
      <c r="AR10" s="60"/>
      <c r="AS10" s="60"/>
      <c r="AT10" s="60">
        <f t="shared" si="16"/>
        <v>0</v>
      </c>
      <c r="AU10" s="60">
        <f t="shared" si="17"/>
        <v>0</v>
      </c>
      <c r="AV10" s="60">
        <f t="shared" si="2"/>
        <v>155514</v>
      </c>
      <c r="AW10" s="60">
        <f t="shared" si="2"/>
        <v>155514</v>
      </c>
      <c r="AX10" s="60">
        <f t="shared" si="18"/>
        <v>155514</v>
      </c>
      <c r="AY10" s="58">
        <v>155514</v>
      </c>
      <c r="AZ10" s="60">
        <f t="shared" si="19"/>
        <v>0</v>
      </c>
      <c r="BA10" s="60"/>
      <c r="BB10" s="60"/>
      <c r="BC10" s="60"/>
      <c r="BD10" s="60"/>
      <c r="BE10" s="60">
        <f t="shared" si="20"/>
        <v>0</v>
      </c>
      <c r="BF10" s="60">
        <f t="shared" si="21"/>
        <v>0</v>
      </c>
      <c r="BG10" s="63">
        <f t="shared" si="3"/>
        <v>-3558</v>
      </c>
      <c r="BH10" s="64">
        <v>155514</v>
      </c>
      <c r="BI10" s="60">
        <f t="shared" si="4"/>
        <v>0</v>
      </c>
      <c r="BJ10" s="60">
        <f t="shared" si="22"/>
        <v>155514</v>
      </c>
      <c r="BK10" s="60">
        <f t="shared" si="5"/>
        <v>0</v>
      </c>
      <c r="BL10" s="60">
        <f t="shared" si="6"/>
        <v>155514</v>
      </c>
      <c r="BM10" s="60">
        <f t="shared" si="7"/>
        <v>0</v>
      </c>
      <c r="BN10" s="60">
        <f t="shared" si="8"/>
        <v>155514</v>
      </c>
      <c r="BO10" s="58">
        <v>155514</v>
      </c>
      <c r="BP10" s="60">
        <f t="shared" si="23"/>
        <v>0</v>
      </c>
      <c r="BQ10" s="60"/>
      <c r="BR10" s="60"/>
      <c r="BS10" s="60"/>
      <c r="BT10" s="60"/>
      <c r="BU10" s="60"/>
      <c r="BV10" s="60"/>
      <c r="BW10" s="60"/>
      <c r="BX10" s="60">
        <f t="shared" si="24"/>
        <v>0</v>
      </c>
      <c r="BY10" s="60">
        <f t="shared" si="25"/>
        <v>0</v>
      </c>
      <c r="BZ10" s="63">
        <f t="shared" si="10"/>
        <v>0</v>
      </c>
      <c r="CA10" s="63">
        <f t="shared" si="26"/>
        <v>155514</v>
      </c>
      <c r="CB10" s="58">
        <v>155514</v>
      </c>
      <c r="CC10" s="60">
        <f t="shared" si="27"/>
        <v>0</v>
      </c>
      <c r="CD10" s="60">
        <v>0</v>
      </c>
      <c r="CE10" s="60"/>
      <c r="CF10" s="60"/>
      <c r="CG10" s="60"/>
      <c r="CH10" s="60"/>
      <c r="CI10" s="60">
        <f t="shared" si="28"/>
        <v>0</v>
      </c>
      <c r="CJ10" s="60">
        <f t="shared" si="29"/>
        <v>0</v>
      </c>
      <c r="CK10" s="60">
        <f t="shared" si="11"/>
        <v>0</v>
      </c>
      <c r="CL10" s="63">
        <f t="shared" si="30"/>
        <v>155514</v>
      </c>
      <c r="CM10" s="60">
        <f t="shared" si="12"/>
        <v>0</v>
      </c>
      <c r="CN10" s="60">
        <f t="shared" si="31"/>
        <v>-3558</v>
      </c>
      <c r="CO10" s="60">
        <f t="shared" si="32"/>
        <v>155514</v>
      </c>
    </row>
    <row r="11" spans="1:93" ht="36" x14ac:dyDescent="0.25">
      <c r="A11" s="56" t="s">
        <v>238</v>
      </c>
      <c r="B11" s="57" t="s">
        <v>78</v>
      </c>
      <c r="C11" s="58">
        <v>38145400</v>
      </c>
      <c r="D11" s="59"/>
      <c r="E11" s="60"/>
      <c r="F11" s="60"/>
      <c r="G11" s="60"/>
      <c r="H11" s="60"/>
      <c r="I11" s="60"/>
      <c r="J11" s="60"/>
      <c r="K11" s="60"/>
      <c r="L11" s="61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2"/>
      <c r="X11" s="60"/>
      <c r="Y11" s="60"/>
      <c r="Z11" s="60"/>
      <c r="AA11" s="60"/>
      <c r="AB11" s="60"/>
      <c r="AC11" s="60"/>
      <c r="AD11" s="60"/>
      <c r="AE11" s="62">
        <v>38145400</v>
      </c>
      <c r="AF11" s="60">
        <f t="shared" si="0"/>
        <v>0</v>
      </c>
      <c r="AG11" s="60"/>
      <c r="AH11" s="60"/>
      <c r="AI11" s="60"/>
      <c r="AJ11" s="60"/>
      <c r="AK11" s="60">
        <f t="shared" si="13"/>
        <v>0</v>
      </c>
      <c r="AL11" s="60">
        <f t="shared" si="14"/>
        <v>0</v>
      </c>
      <c r="AM11" s="63">
        <f t="shared" si="1"/>
        <v>38145400</v>
      </c>
      <c r="AN11" s="58">
        <v>38145400</v>
      </c>
      <c r="AO11" s="60">
        <f t="shared" si="15"/>
        <v>0</v>
      </c>
      <c r="AP11" s="60"/>
      <c r="AQ11" s="60"/>
      <c r="AR11" s="60"/>
      <c r="AS11" s="60"/>
      <c r="AT11" s="60">
        <f t="shared" si="16"/>
        <v>0</v>
      </c>
      <c r="AU11" s="60">
        <f t="shared" si="17"/>
        <v>0</v>
      </c>
      <c r="AV11" s="60">
        <f t="shared" si="2"/>
        <v>38145400</v>
      </c>
      <c r="AW11" s="60">
        <f t="shared" si="2"/>
        <v>38145400</v>
      </c>
      <c r="AX11" s="60">
        <f t="shared" si="18"/>
        <v>38145400</v>
      </c>
      <c r="AY11" s="58">
        <v>38145400</v>
      </c>
      <c r="AZ11" s="60">
        <f t="shared" si="19"/>
        <v>0</v>
      </c>
      <c r="BA11" s="60"/>
      <c r="BB11" s="60"/>
      <c r="BC11" s="60"/>
      <c r="BD11" s="60"/>
      <c r="BE11" s="60">
        <f t="shared" si="20"/>
        <v>0</v>
      </c>
      <c r="BF11" s="60">
        <f t="shared" si="21"/>
        <v>0</v>
      </c>
      <c r="BG11" s="63">
        <f t="shared" si="3"/>
        <v>0</v>
      </c>
      <c r="BH11" s="64">
        <v>38145400</v>
      </c>
      <c r="BI11" s="60">
        <f t="shared" si="4"/>
        <v>0</v>
      </c>
      <c r="BJ11" s="60">
        <f t="shared" si="22"/>
        <v>38145400</v>
      </c>
      <c r="BK11" s="60">
        <f t="shared" si="5"/>
        <v>0</v>
      </c>
      <c r="BL11" s="60">
        <f t="shared" si="6"/>
        <v>38145400</v>
      </c>
      <c r="BM11" s="60">
        <f t="shared" si="7"/>
        <v>0</v>
      </c>
      <c r="BN11" s="60">
        <f t="shared" si="8"/>
        <v>38145400</v>
      </c>
      <c r="BO11" s="58">
        <v>39749200.270000003</v>
      </c>
      <c r="BP11" s="60">
        <f t="shared" si="23"/>
        <v>1603800.2700000033</v>
      </c>
      <c r="BQ11" s="60">
        <f>BP11-BT11</f>
        <v>-743377.72999999672</v>
      </c>
      <c r="BR11" s="60"/>
      <c r="BS11" s="60"/>
      <c r="BT11" s="60">
        <v>2347178</v>
      </c>
      <c r="BU11" s="60"/>
      <c r="BV11" s="60"/>
      <c r="BW11" s="60">
        <v>-1631208</v>
      </c>
      <c r="BX11" s="60">
        <f t="shared" si="24"/>
        <v>-27407.729999996722</v>
      </c>
      <c r="BY11" s="60">
        <f t="shared" si="25"/>
        <v>-1631208</v>
      </c>
      <c r="BZ11" s="63">
        <f t="shared" si="10"/>
        <v>0</v>
      </c>
      <c r="CA11" s="63">
        <f t="shared" si="26"/>
        <v>38117992.270000003</v>
      </c>
      <c r="CB11" s="58">
        <v>38117992.270000003</v>
      </c>
      <c r="CC11" s="60">
        <f t="shared" si="27"/>
        <v>0</v>
      </c>
      <c r="CD11" s="60">
        <v>0</v>
      </c>
      <c r="CE11" s="60"/>
      <c r="CF11" s="60"/>
      <c r="CG11" s="60"/>
      <c r="CH11" s="60"/>
      <c r="CI11" s="60">
        <f t="shared" si="28"/>
        <v>0</v>
      </c>
      <c r="CJ11" s="60">
        <f t="shared" si="29"/>
        <v>0</v>
      </c>
      <c r="CK11" s="60">
        <f t="shared" si="11"/>
        <v>-27407.729999996722</v>
      </c>
      <c r="CL11" s="63">
        <f t="shared" si="30"/>
        <v>38117992.270000003</v>
      </c>
      <c r="CM11" s="60">
        <f>CL11-CA11</f>
        <v>0</v>
      </c>
      <c r="CN11" s="60">
        <f t="shared" si="31"/>
        <v>-27407.729999996722</v>
      </c>
      <c r="CO11" s="60">
        <f t="shared" si="32"/>
        <v>38117992.270000003</v>
      </c>
    </row>
    <row r="12" spans="1:93" ht="24" x14ac:dyDescent="0.25">
      <c r="A12" s="56" t="s">
        <v>239</v>
      </c>
      <c r="B12" s="65" t="s">
        <v>79</v>
      </c>
      <c r="C12" s="58"/>
      <c r="D12" s="59"/>
      <c r="E12" s="60"/>
      <c r="F12" s="60"/>
      <c r="G12" s="60"/>
      <c r="H12" s="60"/>
      <c r="I12" s="60"/>
      <c r="J12" s="60"/>
      <c r="K12" s="60"/>
      <c r="L12" s="61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2"/>
      <c r="X12" s="60"/>
      <c r="Y12" s="60"/>
      <c r="Z12" s="60"/>
      <c r="AA12" s="60"/>
      <c r="AB12" s="60"/>
      <c r="AC12" s="60"/>
      <c r="AD12" s="60"/>
      <c r="AE12" s="62"/>
      <c r="AF12" s="60"/>
      <c r="AG12" s="60"/>
      <c r="AH12" s="60"/>
      <c r="AI12" s="60"/>
      <c r="AJ12" s="60"/>
      <c r="AK12" s="60"/>
      <c r="AL12" s="60"/>
      <c r="AM12" s="63"/>
      <c r="AN12" s="58"/>
      <c r="AO12" s="60"/>
      <c r="AP12" s="60"/>
      <c r="AQ12" s="60"/>
      <c r="AR12" s="60"/>
      <c r="AS12" s="60"/>
      <c r="AT12" s="60"/>
      <c r="AU12" s="60"/>
      <c r="AV12" s="60"/>
      <c r="AW12" s="60"/>
      <c r="AX12" s="60">
        <f t="shared" si="18"/>
        <v>0</v>
      </c>
      <c r="AY12" s="58">
        <v>1017737</v>
      </c>
      <c r="AZ12" s="60">
        <f>AY12-AX12</f>
        <v>1017737</v>
      </c>
      <c r="BA12" s="60">
        <v>1017737</v>
      </c>
      <c r="BB12" s="60"/>
      <c r="BC12" s="60"/>
      <c r="BD12" s="60"/>
      <c r="BE12" s="60">
        <f t="shared" si="20"/>
        <v>1017737</v>
      </c>
      <c r="BF12" s="60">
        <f t="shared" si="21"/>
        <v>0</v>
      </c>
      <c r="BG12" s="63">
        <f t="shared" si="3"/>
        <v>0</v>
      </c>
      <c r="BH12" s="66"/>
      <c r="BI12" s="60">
        <f t="shared" si="4"/>
        <v>0</v>
      </c>
      <c r="BJ12" s="60">
        <f t="shared" si="22"/>
        <v>0</v>
      </c>
      <c r="BK12" s="60">
        <f t="shared" si="5"/>
        <v>0</v>
      </c>
      <c r="BL12" s="60">
        <f t="shared" si="6"/>
        <v>1017737</v>
      </c>
      <c r="BM12" s="60">
        <f t="shared" si="7"/>
        <v>1017737</v>
      </c>
      <c r="BN12" s="60">
        <f t="shared" si="8"/>
        <v>1017737</v>
      </c>
      <c r="BO12" s="58">
        <v>1017737</v>
      </c>
      <c r="BP12" s="60">
        <f t="shared" si="23"/>
        <v>0</v>
      </c>
      <c r="BQ12" s="60"/>
      <c r="BR12" s="60"/>
      <c r="BS12" s="60"/>
      <c r="BT12" s="60"/>
      <c r="BU12" s="60"/>
      <c r="BV12" s="60"/>
      <c r="BW12" s="60"/>
      <c r="BX12" s="60">
        <f t="shared" si="24"/>
        <v>0</v>
      </c>
      <c r="BY12" s="60">
        <f t="shared" si="25"/>
        <v>0</v>
      </c>
      <c r="BZ12" s="63">
        <f t="shared" si="10"/>
        <v>0</v>
      </c>
      <c r="CA12" s="63">
        <f t="shared" si="26"/>
        <v>1017737</v>
      </c>
      <c r="CB12" s="58">
        <v>1017737</v>
      </c>
      <c r="CC12" s="60">
        <f t="shared" si="27"/>
        <v>0</v>
      </c>
      <c r="CD12" s="60">
        <v>0</v>
      </c>
      <c r="CE12" s="60"/>
      <c r="CF12" s="60"/>
      <c r="CG12" s="60"/>
      <c r="CH12" s="60"/>
      <c r="CI12" s="60">
        <f t="shared" si="28"/>
        <v>0</v>
      </c>
      <c r="CJ12" s="60">
        <f t="shared" si="29"/>
        <v>0</v>
      </c>
      <c r="CK12" s="60">
        <f t="shared" si="11"/>
        <v>0</v>
      </c>
      <c r="CL12" s="63">
        <f t="shared" si="30"/>
        <v>1017737</v>
      </c>
      <c r="CM12" s="60">
        <f t="shared" si="12"/>
        <v>0</v>
      </c>
      <c r="CN12" s="60">
        <f t="shared" si="31"/>
        <v>1017737</v>
      </c>
      <c r="CO12" s="60">
        <f t="shared" si="32"/>
        <v>1017737</v>
      </c>
    </row>
    <row r="13" spans="1:93" x14ac:dyDescent="0.25">
      <c r="A13" s="56" t="s">
        <v>240</v>
      </c>
      <c r="B13" s="57" t="s">
        <v>80</v>
      </c>
      <c r="C13" s="58">
        <v>27532000</v>
      </c>
      <c r="D13" s="59"/>
      <c r="E13" s="60"/>
      <c r="F13" s="60"/>
      <c r="G13" s="60"/>
      <c r="H13" s="60"/>
      <c r="I13" s="60"/>
      <c r="J13" s="60"/>
      <c r="K13" s="60"/>
      <c r="L13" s="61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2"/>
      <c r="X13" s="60"/>
      <c r="Y13" s="60"/>
      <c r="Z13" s="60"/>
      <c r="AA13" s="60"/>
      <c r="AB13" s="60"/>
      <c r="AC13" s="60"/>
      <c r="AD13" s="60"/>
      <c r="AE13" s="62">
        <v>27532000</v>
      </c>
      <c r="AF13" s="60">
        <f t="shared" si="0"/>
        <v>0</v>
      </c>
      <c r="AG13" s="60"/>
      <c r="AH13" s="60"/>
      <c r="AI13" s="60"/>
      <c r="AJ13" s="60"/>
      <c r="AK13" s="60">
        <f t="shared" si="13"/>
        <v>0</v>
      </c>
      <c r="AL13" s="60">
        <f t="shared" si="14"/>
        <v>0</v>
      </c>
      <c r="AM13" s="63">
        <f t="shared" ref="AM13:AM28" si="33">AE13+AL13</f>
        <v>27532000</v>
      </c>
      <c r="AN13" s="58">
        <v>22532000</v>
      </c>
      <c r="AO13" s="60">
        <f t="shared" si="15"/>
        <v>-5000000</v>
      </c>
      <c r="AP13" s="60">
        <v>-5000000</v>
      </c>
      <c r="AQ13" s="60"/>
      <c r="AR13" s="60"/>
      <c r="AS13" s="60"/>
      <c r="AT13" s="60">
        <f t="shared" si="16"/>
        <v>-5000000</v>
      </c>
      <c r="AU13" s="60">
        <f t="shared" si="17"/>
        <v>0</v>
      </c>
      <c r="AV13" s="60">
        <f t="shared" ref="AV13:AW52" si="34">AM13+AT13</f>
        <v>22532000</v>
      </c>
      <c r="AW13" s="60">
        <f t="shared" si="34"/>
        <v>22532000</v>
      </c>
      <c r="AX13" s="60">
        <v>17755000</v>
      </c>
      <c r="AY13" s="58">
        <v>3044007.49</v>
      </c>
      <c r="AZ13" s="60">
        <f t="shared" si="19"/>
        <v>-14710992.51</v>
      </c>
      <c r="BA13" s="60">
        <v>-14710992.51</v>
      </c>
      <c r="BB13" s="60"/>
      <c r="BC13" s="60"/>
      <c r="BD13" s="60">
        <v>6955992.5099999998</v>
      </c>
      <c r="BE13" s="60">
        <f t="shared" si="20"/>
        <v>-7755000</v>
      </c>
      <c r="BF13" s="60">
        <f t="shared" si="21"/>
        <v>6955992.5099999998</v>
      </c>
      <c r="BG13" s="63">
        <f t="shared" si="3"/>
        <v>0</v>
      </c>
      <c r="BH13" s="64">
        <v>22532000</v>
      </c>
      <c r="BI13" s="60">
        <f t="shared" si="4"/>
        <v>-5000000</v>
      </c>
      <c r="BJ13" s="60">
        <v>17755000</v>
      </c>
      <c r="BK13" s="60">
        <f t="shared" si="5"/>
        <v>-4777000</v>
      </c>
      <c r="BL13" s="60">
        <f t="shared" si="6"/>
        <v>10000000</v>
      </c>
      <c r="BM13" s="60">
        <f t="shared" si="7"/>
        <v>-7755000</v>
      </c>
      <c r="BN13" s="60">
        <v>5000000</v>
      </c>
      <c r="BO13" s="58">
        <v>1449332</v>
      </c>
      <c r="BP13" s="60">
        <f t="shared" si="23"/>
        <v>-3550668</v>
      </c>
      <c r="BQ13" s="60">
        <v>-3550668</v>
      </c>
      <c r="BR13" s="60"/>
      <c r="BS13" s="60"/>
      <c r="BT13" s="60"/>
      <c r="BU13" s="60"/>
      <c r="BV13" s="60"/>
      <c r="BW13" s="60">
        <v>37537683.039999999</v>
      </c>
      <c r="BX13" s="60">
        <f t="shared" si="24"/>
        <v>33987015.039999999</v>
      </c>
      <c r="BY13" s="60">
        <f t="shared" si="25"/>
        <v>37537683.039999999</v>
      </c>
      <c r="BZ13" s="63">
        <f t="shared" si="10"/>
        <v>-5000000</v>
      </c>
      <c r="CA13" s="63">
        <f t="shared" si="26"/>
        <v>38987015.039999999</v>
      </c>
      <c r="CB13" s="58">
        <v>38987015.039999999</v>
      </c>
      <c r="CC13" s="60">
        <f t="shared" si="27"/>
        <v>0</v>
      </c>
      <c r="CD13" s="60">
        <v>0</v>
      </c>
      <c r="CE13" s="60"/>
      <c r="CF13" s="60"/>
      <c r="CG13" s="60"/>
      <c r="CH13" s="60"/>
      <c r="CI13" s="60">
        <f t="shared" si="28"/>
        <v>0</v>
      </c>
      <c r="CJ13" s="60">
        <f t="shared" si="29"/>
        <v>0</v>
      </c>
      <c r="CK13" s="60">
        <f t="shared" si="11"/>
        <v>33987015.039999999</v>
      </c>
      <c r="CL13" s="63">
        <f t="shared" si="30"/>
        <v>38987015.039999999</v>
      </c>
      <c r="CM13" s="60">
        <f t="shared" si="12"/>
        <v>0</v>
      </c>
      <c r="CN13" s="60">
        <f t="shared" si="31"/>
        <v>11455015.039999999</v>
      </c>
      <c r="CO13" s="60">
        <f t="shared" si="32"/>
        <v>38987015.039999999</v>
      </c>
    </row>
    <row r="14" spans="1:93" x14ac:dyDescent="0.25">
      <c r="A14" s="56" t="s">
        <v>241</v>
      </c>
      <c r="B14" s="57" t="s">
        <v>81</v>
      </c>
      <c r="C14" s="58">
        <v>217030101</v>
      </c>
      <c r="D14" s="59"/>
      <c r="E14" s="60"/>
      <c r="F14" s="60"/>
      <c r="G14" s="60"/>
      <c r="H14" s="60"/>
      <c r="I14" s="60"/>
      <c r="J14" s="60"/>
      <c r="K14" s="60"/>
      <c r="L14" s="61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2"/>
      <c r="X14" s="60"/>
      <c r="Y14" s="60"/>
      <c r="Z14" s="60"/>
      <c r="AA14" s="60"/>
      <c r="AB14" s="60"/>
      <c r="AC14" s="60"/>
      <c r="AD14" s="60"/>
      <c r="AE14" s="62">
        <v>216843101</v>
      </c>
      <c r="AF14" s="60">
        <f t="shared" si="0"/>
        <v>-187000</v>
      </c>
      <c r="AG14" s="60">
        <f>AF14-AH14</f>
        <v>-1033400</v>
      </c>
      <c r="AH14" s="60">
        <v>846400</v>
      </c>
      <c r="AI14" s="60"/>
      <c r="AJ14" s="60">
        <v>8663000</v>
      </c>
      <c r="AK14" s="60">
        <f t="shared" si="13"/>
        <v>8476000</v>
      </c>
      <c r="AL14" s="60">
        <f t="shared" si="14"/>
        <v>8663000</v>
      </c>
      <c r="AM14" s="63">
        <f t="shared" si="33"/>
        <v>225506101</v>
      </c>
      <c r="AN14" s="58">
        <v>225644101</v>
      </c>
      <c r="AO14" s="60">
        <f t="shared" si="15"/>
        <v>138000</v>
      </c>
      <c r="AP14" s="60">
        <v>138000</v>
      </c>
      <c r="AQ14" s="60"/>
      <c r="AR14" s="60">
        <v>15462246</v>
      </c>
      <c r="AS14" s="60">
        <v>15000000</v>
      </c>
      <c r="AT14" s="60">
        <f t="shared" si="16"/>
        <v>30600246</v>
      </c>
      <c r="AU14" s="60">
        <f t="shared" si="17"/>
        <v>30462246</v>
      </c>
      <c r="AV14" s="60">
        <f t="shared" si="34"/>
        <v>256106347</v>
      </c>
      <c r="AW14" s="60">
        <f t="shared" si="34"/>
        <v>256106347</v>
      </c>
      <c r="AX14" s="60">
        <v>260883347</v>
      </c>
      <c r="AY14" s="58">
        <v>253808259.56999999</v>
      </c>
      <c r="AZ14" s="60">
        <f t="shared" si="19"/>
        <v>-7075087.4300000072</v>
      </c>
      <c r="BA14" s="60">
        <v>-7075087.4299999997</v>
      </c>
      <c r="BB14" s="60"/>
      <c r="BC14" s="60"/>
      <c r="BD14" s="60">
        <v>993345</v>
      </c>
      <c r="BE14" s="60">
        <f t="shared" si="20"/>
        <v>-6081742.4299999997</v>
      </c>
      <c r="BF14" s="60">
        <f t="shared" si="21"/>
        <v>993345</v>
      </c>
      <c r="BG14" s="63">
        <f t="shared" si="3"/>
        <v>8476000</v>
      </c>
      <c r="BH14" s="64">
        <v>256106347</v>
      </c>
      <c r="BI14" s="60">
        <f t="shared" si="4"/>
        <v>30600246</v>
      </c>
      <c r="BJ14" s="60">
        <v>260883347</v>
      </c>
      <c r="BK14" s="60">
        <f t="shared" si="5"/>
        <v>4777000</v>
      </c>
      <c r="BL14" s="60">
        <f t="shared" si="6"/>
        <v>254801604.56999999</v>
      </c>
      <c r="BM14" s="60">
        <f t="shared" si="7"/>
        <v>-6081742.4300000072</v>
      </c>
      <c r="BN14" s="60">
        <v>259801604.56999999</v>
      </c>
      <c r="BO14" s="58">
        <v>277969508.73000002</v>
      </c>
      <c r="BP14" s="60">
        <f t="shared" si="23"/>
        <v>18167904.160000026</v>
      </c>
      <c r="BQ14" s="60">
        <f>BP14-BT14-BV14-BR14</f>
        <v>-13491914.839999974</v>
      </c>
      <c r="BR14" s="60">
        <v>800285</v>
      </c>
      <c r="BS14" s="60"/>
      <c r="BT14" s="60">
        <v>22258534</v>
      </c>
      <c r="BU14" s="60"/>
      <c r="BV14" s="60">
        <v>8601000</v>
      </c>
      <c r="BW14" s="60">
        <v>-1500000</v>
      </c>
      <c r="BX14" s="60">
        <f t="shared" si="24"/>
        <v>16667904.160000026</v>
      </c>
      <c r="BY14" s="60">
        <f t="shared" si="25"/>
        <v>-1500000</v>
      </c>
      <c r="BZ14" s="63">
        <f t="shared" si="10"/>
        <v>5000000</v>
      </c>
      <c r="CA14" s="63">
        <f t="shared" si="26"/>
        <v>276469508.73000002</v>
      </c>
      <c r="CB14" s="58">
        <v>276943775.69999999</v>
      </c>
      <c r="CC14" s="60">
        <f t="shared" si="27"/>
        <v>474266.96999996901</v>
      </c>
      <c r="CD14" s="60">
        <f>CC14-CF14</f>
        <v>3081447.8499999689</v>
      </c>
      <c r="CE14" s="60"/>
      <c r="CF14" s="60">
        <v>-2607180.88</v>
      </c>
      <c r="CG14" s="60"/>
      <c r="CH14" s="60"/>
      <c r="CI14" s="60">
        <f t="shared" si="28"/>
        <v>474266.96999996901</v>
      </c>
      <c r="CJ14" s="60">
        <f t="shared" si="29"/>
        <v>0</v>
      </c>
      <c r="CK14" s="60">
        <f t="shared" si="11"/>
        <v>16667904.160000026</v>
      </c>
      <c r="CL14" s="63">
        <f t="shared" si="30"/>
        <v>276943775.69999999</v>
      </c>
      <c r="CM14" s="60">
        <f t="shared" si="12"/>
        <v>474266.96999996901</v>
      </c>
      <c r="CN14" s="60">
        <f t="shared" si="31"/>
        <v>59913674.699999988</v>
      </c>
      <c r="CO14" s="60">
        <f t="shared" si="32"/>
        <v>276943775.69999999</v>
      </c>
    </row>
    <row r="15" spans="1:93" x14ac:dyDescent="0.25">
      <c r="A15" s="67" t="s">
        <v>242</v>
      </c>
      <c r="B15" s="48" t="s">
        <v>82</v>
      </c>
      <c r="C15" s="49">
        <v>214000</v>
      </c>
      <c r="D15" s="50"/>
      <c r="E15" s="51"/>
      <c r="F15" s="51"/>
      <c r="G15" s="51"/>
      <c r="H15" s="51"/>
      <c r="I15" s="51"/>
      <c r="J15" s="51"/>
      <c r="K15" s="51"/>
      <c r="L15" s="52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8"/>
      <c r="X15" s="51"/>
      <c r="Y15" s="51"/>
      <c r="Z15" s="51"/>
      <c r="AA15" s="51"/>
      <c r="AB15" s="51"/>
      <c r="AC15" s="51"/>
      <c r="AD15" s="51"/>
      <c r="AE15" s="68">
        <v>214000</v>
      </c>
      <c r="AF15" s="51">
        <f t="shared" si="0"/>
        <v>0</v>
      </c>
      <c r="AG15" s="51"/>
      <c r="AH15" s="51"/>
      <c r="AI15" s="51"/>
      <c r="AJ15" s="51"/>
      <c r="AK15" s="51">
        <f t="shared" si="13"/>
        <v>0</v>
      </c>
      <c r="AL15" s="51">
        <f t="shared" si="14"/>
        <v>0</v>
      </c>
      <c r="AM15" s="54">
        <f t="shared" si="33"/>
        <v>214000</v>
      </c>
      <c r="AN15" s="49">
        <v>214000</v>
      </c>
      <c r="AO15" s="51">
        <f t="shared" si="15"/>
        <v>0</v>
      </c>
      <c r="AP15" s="51"/>
      <c r="AQ15" s="51"/>
      <c r="AR15" s="51"/>
      <c r="AS15" s="51"/>
      <c r="AT15" s="51">
        <f t="shared" si="16"/>
        <v>0</v>
      </c>
      <c r="AU15" s="51">
        <f t="shared" si="17"/>
        <v>0</v>
      </c>
      <c r="AV15" s="51">
        <f t="shared" si="34"/>
        <v>214000</v>
      </c>
      <c r="AW15" s="51">
        <f t="shared" si="34"/>
        <v>214000</v>
      </c>
      <c r="AX15" s="51">
        <f>AV15</f>
        <v>214000</v>
      </c>
      <c r="AY15" s="49">
        <v>214000</v>
      </c>
      <c r="AZ15" s="51">
        <f t="shared" ref="AZ15:AZ53" si="35">AY15-AV15</f>
        <v>0</v>
      </c>
      <c r="BA15" s="51"/>
      <c r="BB15" s="51"/>
      <c r="BC15" s="51"/>
      <c r="BD15" s="51"/>
      <c r="BE15" s="51">
        <f t="shared" si="20"/>
        <v>0</v>
      </c>
      <c r="BF15" s="51">
        <f t="shared" si="21"/>
        <v>0</v>
      </c>
      <c r="BG15" s="54">
        <f t="shared" si="3"/>
        <v>0</v>
      </c>
      <c r="BH15" s="55">
        <v>214000</v>
      </c>
      <c r="BI15" s="51">
        <f t="shared" si="4"/>
        <v>0</v>
      </c>
      <c r="BJ15" s="51">
        <f>BH15</f>
        <v>214000</v>
      </c>
      <c r="BK15" s="51">
        <f t="shared" si="5"/>
        <v>0</v>
      </c>
      <c r="BL15" s="51">
        <f t="shared" ref="BL15:BL28" si="36">AV15+BE15</f>
        <v>214000</v>
      </c>
      <c r="BM15" s="51">
        <f t="shared" si="7"/>
        <v>0</v>
      </c>
      <c r="BN15" s="51">
        <f>AW15+BF15</f>
        <v>214000</v>
      </c>
      <c r="BO15" s="49">
        <v>250276</v>
      </c>
      <c r="BP15" s="51">
        <f t="shared" si="23"/>
        <v>36276</v>
      </c>
      <c r="BQ15" s="51">
        <f>BQ16</f>
        <v>36276</v>
      </c>
      <c r="BR15" s="51">
        <f t="shared" ref="BR15:BW15" si="37">BR16</f>
        <v>0</v>
      </c>
      <c r="BS15" s="51">
        <f t="shared" si="37"/>
        <v>0</v>
      </c>
      <c r="BT15" s="51">
        <f t="shared" si="37"/>
        <v>0</v>
      </c>
      <c r="BU15" s="51">
        <f t="shared" si="37"/>
        <v>0</v>
      </c>
      <c r="BV15" s="51">
        <f t="shared" si="37"/>
        <v>0</v>
      </c>
      <c r="BW15" s="51">
        <f t="shared" si="37"/>
        <v>0</v>
      </c>
      <c r="BX15" s="51">
        <f t="shared" si="24"/>
        <v>36276</v>
      </c>
      <c r="BY15" s="51">
        <f t="shared" si="25"/>
        <v>0</v>
      </c>
      <c r="BZ15" s="54">
        <f t="shared" si="10"/>
        <v>0</v>
      </c>
      <c r="CA15" s="54">
        <f t="shared" si="26"/>
        <v>250276</v>
      </c>
      <c r="CB15" s="49">
        <v>250276</v>
      </c>
      <c r="CC15" s="51">
        <f t="shared" si="27"/>
        <v>0</v>
      </c>
      <c r="CD15" s="51">
        <v>0</v>
      </c>
      <c r="CE15" s="51"/>
      <c r="CF15" s="51"/>
      <c r="CG15" s="51"/>
      <c r="CH15" s="51"/>
      <c r="CI15" s="51">
        <f t="shared" si="28"/>
        <v>0</v>
      </c>
      <c r="CJ15" s="51">
        <f t="shared" si="29"/>
        <v>0</v>
      </c>
      <c r="CK15" s="51">
        <f t="shared" si="11"/>
        <v>36276</v>
      </c>
      <c r="CL15" s="54">
        <f t="shared" si="30"/>
        <v>250276</v>
      </c>
      <c r="CM15" s="51">
        <f t="shared" si="12"/>
        <v>0</v>
      </c>
      <c r="CN15" s="51">
        <f t="shared" si="31"/>
        <v>36276</v>
      </c>
      <c r="CO15" s="51">
        <f t="shared" si="32"/>
        <v>250276</v>
      </c>
    </row>
    <row r="16" spans="1:93" x14ac:dyDescent="0.25">
      <c r="A16" s="56" t="s">
        <v>243</v>
      </c>
      <c r="B16" s="57" t="s">
        <v>83</v>
      </c>
      <c r="C16" s="58">
        <v>214000</v>
      </c>
      <c r="D16" s="59"/>
      <c r="E16" s="60"/>
      <c r="F16" s="60"/>
      <c r="G16" s="60"/>
      <c r="H16" s="60"/>
      <c r="I16" s="60"/>
      <c r="J16" s="60"/>
      <c r="K16" s="60"/>
      <c r="L16" s="61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2"/>
      <c r="X16" s="60"/>
      <c r="Y16" s="60"/>
      <c r="Z16" s="60"/>
      <c r="AA16" s="60"/>
      <c r="AB16" s="60"/>
      <c r="AC16" s="60"/>
      <c r="AD16" s="60"/>
      <c r="AE16" s="62">
        <v>214000</v>
      </c>
      <c r="AF16" s="60">
        <f t="shared" si="0"/>
        <v>0</v>
      </c>
      <c r="AG16" s="60"/>
      <c r="AH16" s="60"/>
      <c r="AI16" s="60"/>
      <c r="AJ16" s="60"/>
      <c r="AK16" s="60">
        <f t="shared" si="13"/>
        <v>0</v>
      </c>
      <c r="AL16" s="60">
        <f t="shared" si="14"/>
        <v>0</v>
      </c>
      <c r="AM16" s="63">
        <f t="shared" si="33"/>
        <v>214000</v>
      </c>
      <c r="AN16" s="58">
        <v>214000</v>
      </c>
      <c r="AO16" s="60">
        <f t="shared" si="15"/>
        <v>0</v>
      </c>
      <c r="AP16" s="60"/>
      <c r="AQ16" s="60"/>
      <c r="AR16" s="60"/>
      <c r="AS16" s="60"/>
      <c r="AT16" s="60">
        <f t="shared" si="16"/>
        <v>0</v>
      </c>
      <c r="AU16" s="60">
        <f t="shared" si="17"/>
        <v>0</v>
      </c>
      <c r="AV16" s="60">
        <f t="shared" si="34"/>
        <v>214000</v>
      </c>
      <c r="AW16" s="60">
        <f t="shared" si="34"/>
        <v>214000</v>
      </c>
      <c r="AX16" s="60">
        <f t="shared" ref="AX16:AX52" si="38">AV16</f>
        <v>214000</v>
      </c>
      <c r="AY16" s="58">
        <v>214000</v>
      </c>
      <c r="AZ16" s="60">
        <f t="shared" si="35"/>
        <v>0</v>
      </c>
      <c r="BA16" s="60"/>
      <c r="BB16" s="60"/>
      <c r="BC16" s="60"/>
      <c r="BD16" s="60"/>
      <c r="BE16" s="60">
        <f t="shared" si="20"/>
        <v>0</v>
      </c>
      <c r="BF16" s="60">
        <f t="shared" si="21"/>
        <v>0</v>
      </c>
      <c r="BG16" s="63">
        <f t="shared" si="3"/>
        <v>0</v>
      </c>
      <c r="BH16" s="64">
        <v>214000</v>
      </c>
      <c r="BI16" s="60">
        <f t="shared" si="4"/>
        <v>0</v>
      </c>
      <c r="BJ16" s="60">
        <f t="shared" ref="BJ16:BJ50" si="39">BH16</f>
        <v>214000</v>
      </c>
      <c r="BK16" s="60">
        <f t="shared" si="5"/>
        <v>0</v>
      </c>
      <c r="BL16" s="60">
        <f t="shared" si="36"/>
        <v>214000</v>
      </c>
      <c r="BM16" s="60">
        <f t="shared" si="7"/>
        <v>0</v>
      </c>
      <c r="BN16" s="60">
        <f>AW16+BF16</f>
        <v>214000</v>
      </c>
      <c r="BO16" s="58">
        <v>250276</v>
      </c>
      <c r="BP16" s="60">
        <f t="shared" si="23"/>
        <v>36276</v>
      </c>
      <c r="BQ16" s="60">
        <v>36276</v>
      </c>
      <c r="BR16" s="60"/>
      <c r="BS16" s="60"/>
      <c r="BT16" s="60"/>
      <c r="BU16" s="60"/>
      <c r="BV16" s="60"/>
      <c r="BW16" s="60"/>
      <c r="BX16" s="60">
        <f t="shared" si="24"/>
        <v>36276</v>
      </c>
      <c r="BY16" s="60">
        <f t="shared" si="25"/>
        <v>0</v>
      </c>
      <c r="BZ16" s="63">
        <f t="shared" si="10"/>
        <v>0</v>
      </c>
      <c r="CA16" s="63">
        <f t="shared" si="26"/>
        <v>250276</v>
      </c>
      <c r="CB16" s="58">
        <v>250276</v>
      </c>
      <c r="CC16" s="60">
        <f t="shared" si="27"/>
        <v>0</v>
      </c>
      <c r="CD16" s="60">
        <v>0</v>
      </c>
      <c r="CE16" s="60"/>
      <c r="CF16" s="60"/>
      <c r="CG16" s="60"/>
      <c r="CH16" s="60"/>
      <c r="CI16" s="60">
        <f t="shared" si="28"/>
        <v>0</v>
      </c>
      <c r="CJ16" s="60">
        <f t="shared" si="29"/>
        <v>0</v>
      </c>
      <c r="CK16" s="60">
        <f t="shared" si="11"/>
        <v>36276</v>
      </c>
      <c r="CL16" s="63">
        <f t="shared" si="30"/>
        <v>250276</v>
      </c>
      <c r="CM16" s="60">
        <f t="shared" si="12"/>
        <v>0</v>
      </c>
      <c r="CN16" s="60">
        <f t="shared" si="31"/>
        <v>36276</v>
      </c>
      <c r="CO16" s="60">
        <f t="shared" si="32"/>
        <v>250276</v>
      </c>
    </row>
    <row r="17" spans="1:93" ht="24" x14ac:dyDescent="0.25">
      <c r="A17" s="67" t="s">
        <v>244</v>
      </c>
      <c r="B17" s="48" t="s">
        <v>84</v>
      </c>
      <c r="C17" s="49">
        <v>52127700</v>
      </c>
      <c r="D17" s="50"/>
      <c r="E17" s="51"/>
      <c r="F17" s="51"/>
      <c r="G17" s="51"/>
      <c r="H17" s="51"/>
      <c r="I17" s="51"/>
      <c r="J17" s="51"/>
      <c r="K17" s="51"/>
      <c r="L17" s="52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68"/>
      <c r="X17" s="51"/>
      <c r="Y17" s="51"/>
      <c r="Z17" s="51"/>
      <c r="AA17" s="51"/>
      <c r="AB17" s="51"/>
      <c r="AC17" s="51"/>
      <c r="AD17" s="51"/>
      <c r="AE17" s="68">
        <v>52127700</v>
      </c>
      <c r="AF17" s="51">
        <f t="shared" si="0"/>
        <v>0</v>
      </c>
      <c r="AG17" s="51"/>
      <c r="AH17" s="51"/>
      <c r="AI17" s="51"/>
      <c r="AJ17" s="51"/>
      <c r="AK17" s="51">
        <f t="shared" si="13"/>
        <v>0</v>
      </c>
      <c r="AL17" s="51">
        <f t="shared" si="14"/>
        <v>0</v>
      </c>
      <c r="AM17" s="54">
        <f t="shared" si="33"/>
        <v>52127700</v>
      </c>
      <c r="AN17" s="49">
        <v>57127700</v>
      </c>
      <c r="AO17" s="51">
        <f t="shared" si="15"/>
        <v>5000000</v>
      </c>
      <c r="AP17" s="51">
        <v>5000000</v>
      </c>
      <c r="AQ17" s="51"/>
      <c r="AR17" s="51"/>
      <c r="AS17" s="51"/>
      <c r="AT17" s="51">
        <f t="shared" si="16"/>
        <v>5000000</v>
      </c>
      <c r="AU17" s="51">
        <f t="shared" si="17"/>
        <v>0</v>
      </c>
      <c r="AV17" s="51">
        <f t="shared" si="34"/>
        <v>57127700</v>
      </c>
      <c r="AW17" s="51">
        <f t="shared" si="34"/>
        <v>57127700</v>
      </c>
      <c r="AX17" s="51">
        <f t="shared" si="38"/>
        <v>57127700</v>
      </c>
      <c r="AY17" s="49">
        <v>83995955.510000005</v>
      </c>
      <c r="AZ17" s="51">
        <f t="shared" si="35"/>
        <v>26868255.510000005</v>
      </c>
      <c r="BA17" s="51">
        <v>26868255.510000002</v>
      </c>
      <c r="BB17" s="51"/>
      <c r="BC17" s="51"/>
      <c r="BD17" s="51"/>
      <c r="BE17" s="51">
        <f t="shared" si="20"/>
        <v>26868255.510000002</v>
      </c>
      <c r="BF17" s="51">
        <f t="shared" si="21"/>
        <v>0</v>
      </c>
      <c r="BG17" s="54">
        <f t="shared" si="3"/>
        <v>0</v>
      </c>
      <c r="BH17" s="55">
        <v>57127700</v>
      </c>
      <c r="BI17" s="51">
        <f t="shared" si="4"/>
        <v>5000000</v>
      </c>
      <c r="BJ17" s="51">
        <f t="shared" si="39"/>
        <v>57127700</v>
      </c>
      <c r="BK17" s="51">
        <f t="shared" si="5"/>
        <v>0</v>
      </c>
      <c r="BL17" s="51">
        <f t="shared" si="36"/>
        <v>83995955.510000005</v>
      </c>
      <c r="BM17" s="51">
        <f t="shared" si="7"/>
        <v>26868255.510000005</v>
      </c>
      <c r="BN17" s="51">
        <v>83995955.510000005</v>
      </c>
      <c r="BO17" s="49">
        <v>98306544.510000005</v>
      </c>
      <c r="BP17" s="51">
        <f t="shared" si="23"/>
        <v>14310589</v>
      </c>
      <c r="BQ17" s="51">
        <f>BQ18</f>
        <v>4318356</v>
      </c>
      <c r="BR17" s="51">
        <f t="shared" ref="BR17:BW17" si="40">BR18</f>
        <v>9992233</v>
      </c>
      <c r="BS17" s="51">
        <f t="shared" si="40"/>
        <v>0</v>
      </c>
      <c r="BT17" s="51">
        <f t="shared" si="40"/>
        <v>0</v>
      </c>
      <c r="BU17" s="51">
        <f t="shared" si="40"/>
        <v>0</v>
      </c>
      <c r="BV17" s="51">
        <f t="shared" si="40"/>
        <v>0</v>
      </c>
      <c r="BW17" s="51">
        <f t="shared" si="40"/>
        <v>0</v>
      </c>
      <c r="BX17" s="51">
        <f t="shared" si="24"/>
        <v>14310589</v>
      </c>
      <c r="BY17" s="51">
        <f t="shared" si="25"/>
        <v>0</v>
      </c>
      <c r="BZ17" s="54">
        <f t="shared" si="10"/>
        <v>0</v>
      </c>
      <c r="CA17" s="54">
        <f t="shared" si="26"/>
        <v>98306544.510000005</v>
      </c>
      <c r="CB17" s="49">
        <v>98306544.510000005</v>
      </c>
      <c r="CC17" s="51">
        <f t="shared" si="27"/>
        <v>0</v>
      </c>
      <c r="CD17" s="51">
        <v>0</v>
      </c>
      <c r="CE17" s="51"/>
      <c r="CF17" s="51"/>
      <c r="CG17" s="51"/>
      <c r="CH17" s="51"/>
      <c r="CI17" s="51">
        <f t="shared" si="28"/>
        <v>0</v>
      </c>
      <c r="CJ17" s="51">
        <f t="shared" si="29"/>
        <v>0</v>
      </c>
      <c r="CK17" s="51">
        <f t="shared" si="11"/>
        <v>14310589</v>
      </c>
      <c r="CL17" s="54">
        <f t="shared" si="30"/>
        <v>98306544.510000005</v>
      </c>
      <c r="CM17" s="51">
        <f t="shared" si="12"/>
        <v>0</v>
      </c>
      <c r="CN17" s="51">
        <f t="shared" si="31"/>
        <v>46178844.510000005</v>
      </c>
      <c r="CO17" s="51">
        <f t="shared" si="32"/>
        <v>98306544.510000005</v>
      </c>
    </row>
    <row r="18" spans="1:93" ht="36" x14ac:dyDescent="0.25">
      <c r="A18" s="56" t="s">
        <v>245</v>
      </c>
      <c r="B18" s="57" t="s">
        <v>85</v>
      </c>
      <c r="C18" s="58">
        <v>52127700</v>
      </c>
      <c r="D18" s="59"/>
      <c r="E18" s="60"/>
      <c r="F18" s="60"/>
      <c r="G18" s="60"/>
      <c r="H18" s="60"/>
      <c r="I18" s="60"/>
      <c r="J18" s="60"/>
      <c r="K18" s="60"/>
      <c r="L18" s="61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2"/>
      <c r="X18" s="60"/>
      <c r="Y18" s="60"/>
      <c r="Z18" s="60"/>
      <c r="AA18" s="60"/>
      <c r="AB18" s="60"/>
      <c r="AC18" s="60"/>
      <c r="AD18" s="60"/>
      <c r="AE18" s="62">
        <v>52127700</v>
      </c>
      <c r="AF18" s="60">
        <f t="shared" si="0"/>
        <v>0</v>
      </c>
      <c r="AG18" s="60"/>
      <c r="AH18" s="60"/>
      <c r="AI18" s="60"/>
      <c r="AJ18" s="60"/>
      <c r="AK18" s="60">
        <f t="shared" si="13"/>
        <v>0</v>
      </c>
      <c r="AL18" s="60">
        <f t="shared" si="14"/>
        <v>0</v>
      </c>
      <c r="AM18" s="63">
        <f t="shared" si="33"/>
        <v>52127700</v>
      </c>
      <c r="AN18" s="58">
        <v>57127700</v>
      </c>
      <c r="AO18" s="60">
        <f t="shared" si="15"/>
        <v>5000000</v>
      </c>
      <c r="AP18" s="60">
        <v>5000000</v>
      </c>
      <c r="AQ18" s="60"/>
      <c r="AR18" s="60"/>
      <c r="AS18" s="60"/>
      <c r="AT18" s="60">
        <f t="shared" si="16"/>
        <v>5000000</v>
      </c>
      <c r="AU18" s="60">
        <f t="shared" si="17"/>
        <v>0</v>
      </c>
      <c r="AV18" s="60">
        <f t="shared" si="34"/>
        <v>57127700</v>
      </c>
      <c r="AW18" s="60">
        <f t="shared" si="34"/>
        <v>57127700</v>
      </c>
      <c r="AX18" s="60">
        <f t="shared" si="38"/>
        <v>57127700</v>
      </c>
      <c r="AY18" s="58">
        <v>83995955.510000005</v>
      </c>
      <c r="AZ18" s="60">
        <f t="shared" si="35"/>
        <v>26868255.510000005</v>
      </c>
      <c r="BA18" s="60">
        <v>26868255.510000002</v>
      </c>
      <c r="BB18" s="60"/>
      <c r="BC18" s="60"/>
      <c r="BD18" s="60"/>
      <c r="BE18" s="60">
        <f t="shared" si="20"/>
        <v>26868255.510000002</v>
      </c>
      <c r="BF18" s="60">
        <f t="shared" si="21"/>
        <v>0</v>
      </c>
      <c r="BG18" s="63">
        <f t="shared" si="3"/>
        <v>0</v>
      </c>
      <c r="BH18" s="64">
        <v>57127700</v>
      </c>
      <c r="BI18" s="60">
        <f t="shared" si="4"/>
        <v>5000000</v>
      </c>
      <c r="BJ18" s="60">
        <f t="shared" si="39"/>
        <v>57127700</v>
      </c>
      <c r="BK18" s="60">
        <f t="shared" si="5"/>
        <v>0</v>
      </c>
      <c r="BL18" s="60">
        <f t="shared" si="36"/>
        <v>83995955.510000005</v>
      </c>
      <c r="BM18" s="60">
        <f t="shared" si="7"/>
        <v>26868255.510000005</v>
      </c>
      <c r="BN18" s="60">
        <f>BN17</f>
        <v>83995955.510000005</v>
      </c>
      <c r="BO18" s="58">
        <v>98306544.510000005</v>
      </c>
      <c r="BP18" s="60">
        <f t="shared" si="23"/>
        <v>14310589</v>
      </c>
      <c r="BQ18" s="60">
        <f>BP18-BR18</f>
        <v>4318356</v>
      </c>
      <c r="BR18" s="60">
        <v>9992233</v>
      </c>
      <c r="BS18" s="60"/>
      <c r="BT18" s="60"/>
      <c r="BU18" s="60"/>
      <c r="BV18" s="60"/>
      <c r="BW18" s="60"/>
      <c r="BX18" s="60">
        <f t="shared" si="24"/>
        <v>14310589</v>
      </c>
      <c r="BY18" s="60">
        <f t="shared" si="25"/>
        <v>0</v>
      </c>
      <c r="BZ18" s="63">
        <f t="shared" si="10"/>
        <v>0</v>
      </c>
      <c r="CA18" s="63">
        <f t="shared" si="26"/>
        <v>98306544.510000005</v>
      </c>
      <c r="CB18" s="58">
        <v>98306544.510000005</v>
      </c>
      <c r="CC18" s="60">
        <f t="shared" si="27"/>
        <v>0</v>
      </c>
      <c r="CD18" s="60">
        <v>0</v>
      </c>
      <c r="CE18" s="60"/>
      <c r="CF18" s="60"/>
      <c r="CG18" s="60"/>
      <c r="CH18" s="60"/>
      <c r="CI18" s="60">
        <f t="shared" si="28"/>
        <v>0</v>
      </c>
      <c r="CJ18" s="60">
        <f t="shared" si="29"/>
        <v>0</v>
      </c>
      <c r="CK18" s="60">
        <f t="shared" si="11"/>
        <v>14310589</v>
      </c>
      <c r="CL18" s="63">
        <f t="shared" si="30"/>
        <v>98306544.510000005</v>
      </c>
      <c r="CM18" s="60">
        <f t="shared" si="12"/>
        <v>0</v>
      </c>
      <c r="CN18" s="60">
        <f t="shared" si="31"/>
        <v>46178844.510000005</v>
      </c>
      <c r="CO18" s="60">
        <f t="shared" si="32"/>
        <v>98306544.510000005</v>
      </c>
    </row>
    <row r="19" spans="1:93" x14ac:dyDescent="0.25">
      <c r="A19" s="67" t="s">
        <v>246</v>
      </c>
      <c r="B19" s="48" t="s">
        <v>86</v>
      </c>
      <c r="C19" s="49">
        <v>348884988</v>
      </c>
      <c r="D19" s="50"/>
      <c r="E19" s="51"/>
      <c r="F19" s="51"/>
      <c r="G19" s="51"/>
      <c r="H19" s="51"/>
      <c r="I19" s="51"/>
      <c r="J19" s="51"/>
      <c r="K19" s="51"/>
      <c r="L19" s="52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68"/>
      <c r="X19" s="51"/>
      <c r="Y19" s="51"/>
      <c r="Z19" s="51"/>
      <c r="AA19" s="51"/>
      <c r="AB19" s="51"/>
      <c r="AC19" s="51"/>
      <c r="AD19" s="51"/>
      <c r="AE19" s="68">
        <v>358884988</v>
      </c>
      <c r="AF19" s="51">
        <f t="shared" si="0"/>
        <v>10000000</v>
      </c>
      <c r="AG19" s="51"/>
      <c r="AH19" s="51">
        <f>AH20+AH21+AH22+AH23</f>
        <v>10000000</v>
      </c>
      <c r="AI19" s="51">
        <f>AI20+AI21+AI22+AI23</f>
        <v>0</v>
      </c>
      <c r="AJ19" s="51">
        <f>AJ20+AJ21+AJ22+AJ23</f>
        <v>17487029.789999999</v>
      </c>
      <c r="AK19" s="51">
        <f t="shared" si="13"/>
        <v>27487029.789999999</v>
      </c>
      <c r="AL19" s="51">
        <f t="shared" si="14"/>
        <v>17487029.789999999</v>
      </c>
      <c r="AM19" s="54">
        <f t="shared" si="33"/>
        <v>376372017.79000002</v>
      </c>
      <c r="AN19" s="49">
        <v>416372017.79000002</v>
      </c>
      <c r="AO19" s="51">
        <f t="shared" si="15"/>
        <v>40000000</v>
      </c>
      <c r="AP19" s="51"/>
      <c r="AQ19" s="51">
        <v>40000000</v>
      </c>
      <c r="AR19" s="51">
        <f>AR20+AR21+AR22+AR23</f>
        <v>-365114</v>
      </c>
      <c r="AS19" s="51">
        <f>AS20+AS21+AS22+AS23</f>
        <v>0</v>
      </c>
      <c r="AT19" s="51">
        <f t="shared" si="16"/>
        <v>39634886</v>
      </c>
      <c r="AU19" s="51">
        <f t="shared" si="17"/>
        <v>-365114</v>
      </c>
      <c r="AV19" s="51">
        <f t="shared" si="34"/>
        <v>416006903.79000002</v>
      </c>
      <c r="AW19" s="51">
        <f t="shared" si="34"/>
        <v>416006903.79000002</v>
      </c>
      <c r="AX19" s="51">
        <f t="shared" si="38"/>
        <v>416006903.79000002</v>
      </c>
      <c r="AY19" s="49">
        <v>547406903.78999996</v>
      </c>
      <c r="AZ19" s="51">
        <f t="shared" si="35"/>
        <v>131399999.99999994</v>
      </c>
      <c r="BA19" s="51">
        <f>BA20+BA21+BA22+BA23</f>
        <v>-11100000</v>
      </c>
      <c r="BB19" s="51">
        <f>BB20+BB21+BB22+BB23</f>
        <v>142500000</v>
      </c>
      <c r="BC19" s="51">
        <f>BC20+BC21+BC22+BC23</f>
        <v>0</v>
      </c>
      <c r="BD19" s="51">
        <f>BD20+BD21+BD22+BD23</f>
        <v>0</v>
      </c>
      <c r="BE19" s="51">
        <f t="shared" si="20"/>
        <v>131400000</v>
      </c>
      <c r="BF19" s="51">
        <f t="shared" si="21"/>
        <v>0</v>
      </c>
      <c r="BG19" s="54">
        <f t="shared" si="3"/>
        <v>27487029.790000021</v>
      </c>
      <c r="BH19" s="55">
        <v>416006903.79000002</v>
      </c>
      <c r="BI19" s="51">
        <f t="shared" si="4"/>
        <v>39634886</v>
      </c>
      <c r="BJ19" s="51">
        <f t="shared" si="39"/>
        <v>416006903.79000002</v>
      </c>
      <c r="BK19" s="51">
        <f t="shared" si="5"/>
        <v>0</v>
      </c>
      <c r="BL19" s="51">
        <f t="shared" si="36"/>
        <v>547406903.78999996</v>
      </c>
      <c r="BM19" s="51">
        <f t="shared" si="7"/>
        <v>131399999.99999994</v>
      </c>
      <c r="BN19" s="51">
        <f>BN20+BN21+BN22+BN23</f>
        <v>547406903.78999996</v>
      </c>
      <c r="BO19" s="49">
        <v>558109084.78999996</v>
      </c>
      <c r="BP19" s="51">
        <f t="shared" si="23"/>
        <v>10702181</v>
      </c>
      <c r="BQ19" s="51">
        <f>BQ20+BQ21+BQ22+BQ23</f>
        <v>7501137</v>
      </c>
      <c r="BR19" s="51">
        <f t="shared" ref="BR19:BW19" si="41">BR20+BR21+BR22+BR23</f>
        <v>0</v>
      </c>
      <c r="BS19" s="51">
        <f t="shared" si="41"/>
        <v>0</v>
      </c>
      <c r="BT19" s="51">
        <f t="shared" si="41"/>
        <v>3201044</v>
      </c>
      <c r="BU19" s="51">
        <f t="shared" si="41"/>
        <v>0</v>
      </c>
      <c r="BV19" s="51"/>
      <c r="BW19" s="51">
        <f t="shared" si="41"/>
        <v>-3606936</v>
      </c>
      <c r="BX19" s="51">
        <f t="shared" si="24"/>
        <v>7095245</v>
      </c>
      <c r="BY19" s="51">
        <f t="shared" si="25"/>
        <v>-3606936</v>
      </c>
      <c r="BZ19" s="54">
        <f t="shared" si="10"/>
        <v>0</v>
      </c>
      <c r="CA19" s="54">
        <f t="shared" si="26"/>
        <v>554502148.78999996</v>
      </c>
      <c r="CB19" s="49">
        <v>560133814.58000004</v>
      </c>
      <c r="CC19" s="51">
        <f t="shared" si="27"/>
        <v>5631665.7900000811</v>
      </c>
      <c r="CD19" s="51">
        <f>CD20+CD21+CD22+CD23</f>
        <v>5631665.79</v>
      </c>
      <c r="CE19" s="51"/>
      <c r="CF19" s="51"/>
      <c r="CG19" s="51"/>
      <c r="CH19" s="51"/>
      <c r="CI19" s="51">
        <f t="shared" si="28"/>
        <v>5631665.79</v>
      </c>
      <c r="CJ19" s="51">
        <f t="shared" si="29"/>
        <v>0</v>
      </c>
      <c r="CK19" s="51">
        <f t="shared" si="11"/>
        <v>7095245</v>
      </c>
      <c r="CL19" s="54">
        <f t="shared" si="30"/>
        <v>560133814.57999992</v>
      </c>
      <c r="CM19" s="51">
        <f t="shared" si="12"/>
        <v>5631665.7899999619</v>
      </c>
      <c r="CN19" s="51">
        <f t="shared" si="31"/>
        <v>211248826.57999992</v>
      </c>
      <c r="CO19" s="51">
        <f t="shared" si="32"/>
        <v>560133814.57999992</v>
      </c>
    </row>
    <row r="20" spans="1:93" x14ac:dyDescent="0.25">
      <c r="A20" s="56" t="s">
        <v>247</v>
      </c>
      <c r="B20" s="57" t="s">
        <v>87</v>
      </c>
      <c r="C20" s="58">
        <v>2538205</v>
      </c>
      <c r="D20" s="59"/>
      <c r="E20" s="60"/>
      <c r="F20" s="60"/>
      <c r="G20" s="60"/>
      <c r="H20" s="60"/>
      <c r="I20" s="60"/>
      <c r="J20" s="60"/>
      <c r="K20" s="60"/>
      <c r="L20" s="61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2"/>
      <c r="X20" s="60"/>
      <c r="Y20" s="60"/>
      <c r="Z20" s="60"/>
      <c r="AA20" s="60"/>
      <c r="AB20" s="60"/>
      <c r="AC20" s="60"/>
      <c r="AD20" s="60"/>
      <c r="AE20" s="62">
        <v>2538205</v>
      </c>
      <c r="AF20" s="60">
        <f t="shared" si="0"/>
        <v>0</v>
      </c>
      <c r="AG20" s="60"/>
      <c r="AH20" s="60"/>
      <c r="AI20" s="60"/>
      <c r="AJ20" s="60"/>
      <c r="AK20" s="60">
        <f t="shared" si="13"/>
        <v>0</v>
      </c>
      <c r="AL20" s="60">
        <f t="shared" si="14"/>
        <v>0</v>
      </c>
      <c r="AM20" s="63">
        <f t="shared" si="33"/>
        <v>2538205</v>
      </c>
      <c r="AN20" s="58">
        <v>2538205</v>
      </c>
      <c r="AO20" s="60">
        <f t="shared" si="15"/>
        <v>0</v>
      </c>
      <c r="AP20" s="60"/>
      <c r="AQ20" s="60"/>
      <c r="AR20" s="60">
        <v>-365114</v>
      </c>
      <c r="AS20" s="60"/>
      <c r="AT20" s="60">
        <f t="shared" si="16"/>
        <v>-365114</v>
      </c>
      <c r="AU20" s="60">
        <f t="shared" si="17"/>
        <v>-365114</v>
      </c>
      <c r="AV20" s="60">
        <f t="shared" si="34"/>
        <v>2173091</v>
      </c>
      <c r="AW20" s="60">
        <f t="shared" si="34"/>
        <v>2173091</v>
      </c>
      <c r="AX20" s="60">
        <f t="shared" si="38"/>
        <v>2173091</v>
      </c>
      <c r="AY20" s="58">
        <v>2173091</v>
      </c>
      <c r="AZ20" s="60">
        <f t="shared" si="35"/>
        <v>0</v>
      </c>
      <c r="BA20" s="60"/>
      <c r="BB20" s="60"/>
      <c r="BC20" s="60"/>
      <c r="BD20" s="60"/>
      <c r="BE20" s="60">
        <f t="shared" si="20"/>
        <v>0</v>
      </c>
      <c r="BF20" s="60">
        <f t="shared" si="21"/>
        <v>0</v>
      </c>
      <c r="BG20" s="63">
        <f t="shared" si="3"/>
        <v>0</v>
      </c>
      <c r="BH20" s="64">
        <v>2173091</v>
      </c>
      <c r="BI20" s="60">
        <f t="shared" si="4"/>
        <v>-365114</v>
      </c>
      <c r="BJ20" s="60">
        <f t="shared" si="39"/>
        <v>2173091</v>
      </c>
      <c r="BK20" s="60">
        <f t="shared" si="5"/>
        <v>0</v>
      </c>
      <c r="BL20" s="60">
        <f t="shared" si="36"/>
        <v>2173091</v>
      </c>
      <c r="BM20" s="60">
        <f t="shared" si="7"/>
        <v>0</v>
      </c>
      <c r="BN20" s="60">
        <f>AW20+BF20</f>
        <v>2173091</v>
      </c>
      <c r="BO20" s="58">
        <v>2173091</v>
      </c>
      <c r="BP20" s="60">
        <f t="shared" si="23"/>
        <v>0</v>
      </c>
      <c r="BQ20" s="60"/>
      <c r="BR20" s="60"/>
      <c r="BS20" s="60"/>
      <c r="BT20" s="60"/>
      <c r="BU20" s="60"/>
      <c r="BV20" s="60"/>
      <c r="BW20" s="60"/>
      <c r="BX20" s="60">
        <f t="shared" si="24"/>
        <v>0</v>
      </c>
      <c r="BY20" s="60">
        <f t="shared" si="25"/>
        <v>0</v>
      </c>
      <c r="BZ20" s="63">
        <f t="shared" si="10"/>
        <v>0</v>
      </c>
      <c r="CA20" s="63">
        <f t="shared" si="26"/>
        <v>2173091</v>
      </c>
      <c r="CB20" s="58">
        <v>2173091</v>
      </c>
      <c r="CC20" s="60">
        <f t="shared" si="27"/>
        <v>0</v>
      </c>
      <c r="CD20" s="60">
        <v>0</v>
      </c>
      <c r="CE20" s="60"/>
      <c r="CF20" s="60"/>
      <c r="CG20" s="60"/>
      <c r="CH20" s="60"/>
      <c r="CI20" s="60">
        <f t="shared" si="28"/>
        <v>0</v>
      </c>
      <c r="CJ20" s="60">
        <f t="shared" si="29"/>
        <v>0</v>
      </c>
      <c r="CK20" s="60">
        <f t="shared" si="11"/>
        <v>0</v>
      </c>
      <c r="CL20" s="63">
        <f t="shared" si="30"/>
        <v>2173091</v>
      </c>
      <c r="CM20" s="60">
        <f t="shared" si="12"/>
        <v>0</v>
      </c>
      <c r="CN20" s="60">
        <f t="shared" si="31"/>
        <v>-365114</v>
      </c>
      <c r="CO20" s="60">
        <f t="shared" si="32"/>
        <v>2173091</v>
      </c>
    </row>
    <row r="21" spans="1:93" x14ac:dyDescent="0.25">
      <c r="A21" s="56" t="s">
        <v>248</v>
      </c>
      <c r="B21" s="57" t="s">
        <v>88</v>
      </c>
      <c r="C21" s="58">
        <v>3223</v>
      </c>
      <c r="D21" s="59"/>
      <c r="E21" s="60"/>
      <c r="F21" s="60"/>
      <c r="G21" s="60"/>
      <c r="H21" s="60"/>
      <c r="I21" s="60"/>
      <c r="J21" s="60"/>
      <c r="K21" s="60"/>
      <c r="L21" s="61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2"/>
      <c r="X21" s="60"/>
      <c r="Y21" s="60"/>
      <c r="Z21" s="60"/>
      <c r="AA21" s="60"/>
      <c r="AB21" s="60"/>
      <c r="AC21" s="60"/>
      <c r="AD21" s="60"/>
      <c r="AE21" s="62">
        <v>3223</v>
      </c>
      <c r="AF21" s="60">
        <f t="shared" si="0"/>
        <v>0</v>
      </c>
      <c r="AG21" s="60"/>
      <c r="AH21" s="60"/>
      <c r="AI21" s="60"/>
      <c r="AJ21" s="60"/>
      <c r="AK21" s="60">
        <f t="shared" si="13"/>
        <v>0</v>
      </c>
      <c r="AL21" s="60">
        <f t="shared" si="14"/>
        <v>0</v>
      </c>
      <c r="AM21" s="63">
        <f t="shared" si="33"/>
        <v>3223</v>
      </c>
      <c r="AN21" s="58">
        <v>3223</v>
      </c>
      <c r="AO21" s="60">
        <f t="shared" si="15"/>
        <v>0</v>
      </c>
      <c r="AP21" s="60"/>
      <c r="AQ21" s="60"/>
      <c r="AR21" s="60"/>
      <c r="AS21" s="60"/>
      <c r="AT21" s="60">
        <f t="shared" si="16"/>
        <v>0</v>
      </c>
      <c r="AU21" s="60">
        <f t="shared" si="17"/>
        <v>0</v>
      </c>
      <c r="AV21" s="60">
        <f t="shared" si="34"/>
        <v>3223</v>
      </c>
      <c r="AW21" s="60">
        <f t="shared" si="34"/>
        <v>3223</v>
      </c>
      <c r="AX21" s="60">
        <f t="shared" si="38"/>
        <v>3223</v>
      </c>
      <c r="AY21" s="58">
        <v>3223</v>
      </c>
      <c r="AZ21" s="60">
        <f t="shared" si="35"/>
        <v>0</v>
      </c>
      <c r="BA21" s="60"/>
      <c r="BB21" s="60"/>
      <c r="BC21" s="60"/>
      <c r="BD21" s="60"/>
      <c r="BE21" s="60">
        <f t="shared" si="20"/>
        <v>0</v>
      </c>
      <c r="BF21" s="60">
        <f t="shared" si="21"/>
        <v>0</v>
      </c>
      <c r="BG21" s="63">
        <f t="shared" si="3"/>
        <v>0</v>
      </c>
      <c r="BH21" s="64">
        <v>3223</v>
      </c>
      <c r="BI21" s="60">
        <f t="shared" si="4"/>
        <v>0</v>
      </c>
      <c r="BJ21" s="60">
        <f t="shared" si="39"/>
        <v>3223</v>
      </c>
      <c r="BK21" s="60">
        <f t="shared" si="5"/>
        <v>0</v>
      </c>
      <c r="BL21" s="60">
        <f t="shared" si="36"/>
        <v>3223</v>
      </c>
      <c r="BM21" s="60">
        <f t="shared" si="7"/>
        <v>0</v>
      </c>
      <c r="BN21" s="60">
        <f>AW21+BF21</f>
        <v>3223</v>
      </c>
      <c r="BO21" s="58">
        <v>3223</v>
      </c>
      <c r="BP21" s="60">
        <f t="shared" si="23"/>
        <v>0</v>
      </c>
      <c r="BQ21" s="60"/>
      <c r="BR21" s="60"/>
      <c r="BS21" s="60"/>
      <c r="BT21" s="60"/>
      <c r="BU21" s="60"/>
      <c r="BV21" s="60"/>
      <c r="BW21" s="60"/>
      <c r="BX21" s="60">
        <f t="shared" si="24"/>
        <v>0</v>
      </c>
      <c r="BY21" s="60">
        <f t="shared" si="25"/>
        <v>0</v>
      </c>
      <c r="BZ21" s="63">
        <f t="shared" si="10"/>
        <v>0</v>
      </c>
      <c r="CA21" s="63">
        <f t="shared" si="26"/>
        <v>3223</v>
      </c>
      <c r="CB21" s="58">
        <v>3223</v>
      </c>
      <c r="CC21" s="60">
        <f t="shared" si="27"/>
        <v>0</v>
      </c>
      <c r="CD21" s="60">
        <v>0</v>
      </c>
      <c r="CE21" s="60"/>
      <c r="CF21" s="60"/>
      <c r="CG21" s="60"/>
      <c r="CH21" s="60"/>
      <c r="CI21" s="60">
        <f t="shared" si="28"/>
        <v>0</v>
      </c>
      <c r="CJ21" s="60">
        <f t="shared" si="29"/>
        <v>0</v>
      </c>
      <c r="CK21" s="60">
        <f t="shared" si="11"/>
        <v>0</v>
      </c>
      <c r="CL21" s="63">
        <f t="shared" si="30"/>
        <v>3223</v>
      </c>
      <c r="CM21" s="60">
        <f t="shared" si="12"/>
        <v>0</v>
      </c>
      <c r="CN21" s="60">
        <f t="shared" si="31"/>
        <v>0</v>
      </c>
      <c r="CO21" s="60">
        <f t="shared" si="32"/>
        <v>3223</v>
      </c>
    </row>
    <row r="22" spans="1:93" x14ac:dyDescent="0.25">
      <c r="A22" s="56" t="s">
        <v>249</v>
      </c>
      <c r="B22" s="57" t="s">
        <v>89</v>
      </c>
      <c r="C22" s="58">
        <v>302354460</v>
      </c>
      <c r="D22" s="59"/>
      <c r="E22" s="60"/>
      <c r="F22" s="60"/>
      <c r="G22" s="60"/>
      <c r="H22" s="60"/>
      <c r="I22" s="60"/>
      <c r="J22" s="60"/>
      <c r="K22" s="60"/>
      <c r="L22" s="61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2"/>
      <c r="X22" s="60"/>
      <c r="Y22" s="60"/>
      <c r="Z22" s="60"/>
      <c r="AA22" s="60"/>
      <c r="AB22" s="60"/>
      <c r="AC22" s="60"/>
      <c r="AD22" s="60"/>
      <c r="AE22" s="62">
        <v>302354460</v>
      </c>
      <c r="AF22" s="60">
        <f t="shared" si="0"/>
        <v>0</v>
      </c>
      <c r="AG22" s="60"/>
      <c r="AH22" s="60"/>
      <c r="AI22" s="60"/>
      <c r="AJ22" s="60">
        <v>16960714</v>
      </c>
      <c r="AK22" s="60">
        <f t="shared" si="13"/>
        <v>16960714</v>
      </c>
      <c r="AL22" s="60">
        <f t="shared" si="14"/>
        <v>16960714</v>
      </c>
      <c r="AM22" s="63">
        <f t="shared" si="33"/>
        <v>319315174</v>
      </c>
      <c r="AN22" s="58">
        <v>359315174</v>
      </c>
      <c r="AO22" s="60">
        <f t="shared" si="15"/>
        <v>40000000</v>
      </c>
      <c r="AP22" s="60"/>
      <c r="AQ22" s="60">
        <v>40000000</v>
      </c>
      <c r="AR22" s="60"/>
      <c r="AS22" s="60"/>
      <c r="AT22" s="60">
        <f t="shared" si="16"/>
        <v>40000000</v>
      </c>
      <c r="AU22" s="60">
        <f t="shared" si="17"/>
        <v>0</v>
      </c>
      <c r="AV22" s="60">
        <f t="shared" si="34"/>
        <v>359315174</v>
      </c>
      <c r="AW22" s="60">
        <f t="shared" si="34"/>
        <v>359315174</v>
      </c>
      <c r="AX22" s="60">
        <f t="shared" si="38"/>
        <v>359315174</v>
      </c>
      <c r="AY22" s="58">
        <v>495815174</v>
      </c>
      <c r="AZ22" s="60">
        <f t="shared" si="35"/>
        <v>136500000</v>
      </c>
      <c r="BA22" s="60">
        <v>-6000000</v>
      </c>
      <c r="BB22" s="60">
        <v>142500000</v>
      </c>
      <c r="BC22" s="60"/>
      <c r="BD22" s="60"/>
      <c r="BE22" s="60">
        <f t="shared" si="20"/>
        <v>136500000</v>
      </c>
      <c r="BF22" s="60">
        <f t="shared" si="21"/>
        <v>0</v>
      </c>
      <c r="BG22" s="63">
        <f t="shared" si="3"/>
        <v>16960714</v>
      </c>
      <c r="BH22" s="64">
        <v>359315174</v>
      </c>
      <c r="BI22" s="60">
        <f t="shared" si="4"/>
        <v>40000000</v>
      </c>
      <c r="BJ22" s="60">
        <f t="shared" si="39"/>
        <v>359315174</v>
      </c>
      <c r="BK22" s="60">
        <f t="shared" si="5"/>
        <v>0</v>
      </c>
      <c r="BL22" s="60">
        <f t="shared" si="36"/>
        <v>495815174</v>
      </c>
      <c r="BM22" s="60">
        <f t="shared" si="7"/>
        <v>136500000</v>
      </c>
      <c r="BN22" s="60">
        <v>495815174</v>
      </c>
      <c r="BO22" s="58">
        <v>499537353</v>
      </c>
      <c r="BP22" s="60">
        <f t="shared" si="23"/>
        <v>3722179</v>
      </c>
      <c r="BQ22" s="60">
        <v>3722179</v>
      </c>
      <c r="BR22" s="60"/>
      <c r="BS22" s="60"/>
      <c r="BT22" s="60"/>
      <c r="BU22" s="60"/>
      <c r="BV22" s="60"/>
      <c r="BW22" s="60">
        <v>-3606936</v>
      </c>
      <c r="BX22" s="60">
        <f t="shared" si="24"/>
        <v>115243</v>
      </c>
      <c r="BY22" s="60">
        <f t="shared" si="25"/>
        <v>-3606936</v>
      </c>
      <c r="BZ22" s="63">
        <f t="shared" si="10"/>
        <v>0</v>
      </c>
      <c r="CA22" s="63">
        <f t="shared" si="26"/>
        <v>495930417</v>
      </c>
      <c r="CB22" s="58">
        <v>495930417</v>
      </c>
      <c r="CC22" s="60">
        <f t="shared" si="27"/>
        <v>0</v>
      </c>
      <c r="CD22" s="60">
        <v>0</v>
      </c>
      <c r="CE22" s="60"/>
      <c r="CF22" s="60"/>
      <c r="CG22" s="60"/>
      <c r="CH22" s="60"/>
      <c r="CI22" s="60">
        <f t="shared" si="28"/>
        <v>0</v>
      </c>
      <c r="CJ22" s="60">
        <f t="shared" si="29"/>
        <v>0</v>
      </c>
      <c r="CK22" s="60">
        <f t="shared" si="11"/>
        <v>115243</v>
      </c>
      <c r="CL22" s="63">
        <f t="shared" si="30"/>
        <v>495930417</v>
      </c>
      <c r="CM22" s="60">
        <f t="shared" si="12"/>
        <v>0</v>
      </c>
      <c r="CN22" s="60">
        <f t="shared" si="31"/>
        <v>193575957</v>
      </c>
      <c r="CO22" s="60">
        <f t="shared" si="32"/>
        <v>495930417</v>
      </c>
    </row>
    <row r="23" spans="1:93" ht="24" x14ac:dyDescent="0.25">
      <c r="A23" s="56" t="s">
        <v>250</v>
      </c>
      <c r="B23" s="57" t="s">
        <v>90</v>
      </c>
      <c r="C23" s="58">
        <v>43989100</v>
      </c>
      <c r="D23" s="59"/>
      <c r="E23" s="60"/>
      <c r="F23" s="60"/>
      <c r="G23" s="60"/>
      <c r="H23" s="60"/>
      <c r="I23" s="60"/>
      <c r="J23" s="60"/>
      <c r="K23" s="60"/>
      <c r="L23" s="61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2"/>
      <c r="X23" s="60"/>
      <c r="Y23" s="60"/>
      <c r="Z23" s="60"/>
      <c r="AA23" s="60"/>
      <c r="AB23" s="60"/>
      <c r="AC23" s="60"/>
      <c r="AD23" s="60"/>
      <c r="AE23" s="62">
        <v>53989100</v>
      </c>
      <c r="AF23" s="60">
        <f t="shared" si="0"/>
        <v>10000000</v>
      </c>
      <c r="AG23" s="60"/>
      <c r="AH23" s="60">
        <v>10000000</v>
      </c>
      <c r="AI23" s="60"/>
      <c r="AJ23" s="60">
        <v>526315.79</v>
      </c>
      <c r="AK23" s="60">
        <f t="shared" si="13"/>
        <v>10526315.789999999</v>
      </c>
      <c r="AL23" s="60">
        <f t="shared" si="14"/>
        <v>526315.79</v>
      </c>
      <c r="AM23" s="63">
        <f t="shared" si="33"/>
        <v>54515415.789999999</v>
      </c>
      <c r="AN23" s="58">
        <v>54515415.789999999</v>
      </c>
      <c r="AO23" s="60">
        <f t="shared" si="15"/>
        <v>0</v>
      </c>
      <c r="AP23" s="60"/>
      <c r="AQ23" s="60"/>
      <c r="AR23" s="60"/>
      <c r="AS23" s="60"/>
      <c r="AT23" s="60">
        <f t="shared" si="16"/>
        <v>0</v>
      </c>
      <c r="AU23" s="60">
        <f t="shared" si="17"/>
        <v>0</v>
      </c>
      <c r="AV23" s="60">
        <f t="shared" si="34"/>
        <v>54515415.789999999</v>
      </c>
      <c r="AW23" s="60">
        <f t="shared" si="34"/>
        <v>54515415.789999999</v>
      </c>
      <c r="AX23" s="60">
        <f t="shared" si="38"/>
        <v>54515415.789999999</v>
      </c>
      <c r="AY23" s="58">
        <v>49415415.789999999</v>
      </c>
      <c r="AZ23" s="60">
        <f t="shared" si="35"/>
        <v>-5100000</v>
      </c>
      <c r="BA23" s="60">
        <v>-5100000</v>
      </c>
      <c r="BB23" s="60"/>
      <c r="BC23" s="60"/>
      <c r="BD23" s="60"/>
      <c r="BE23" s="60">
        <f t="shared" si="20"/>
        <v>-5100000</v>
      </c>
      <c r="BF23" s="60">
        <f t="shared" si="21"/>
        <v>0</v>
      </c>
      <c r="BG23" s="63">
        <f t="shared" si="3"/>
        <v>10526315.789999999</v>
      </c>
      <c r="BH23" s="64">
        <v>54515415.789999999</v>
      </c>
      <c r="BI23" s="60">
        <f t="shared" si="4"/>
        <v>0</v>
      </c>
      <c r="BJ23" s="60">
        <f t="shared" si="39"/>
        <v>54515415.789999999</v>
      </c>
      <c r="BK23" s="60">
        <f t="shared" si="5"/>
        <v>0</v>
      </c>
      <c r="BL23" s="60">
        <f t="shared" si="36"/>
        <v>49415415.789999999</v>
      </c>
      <c r="BM23" s="60">
        <f t="shared" si="7"/>
        <v>-5100000</v>
      </c>
      <c r="BN23" s="60">
        <v>49415415.789999999</v>
      </c>
      <c r="BO23" s="58">
        <v>56395417.789999999</v>
      </c>
      <c r="BP23" s="60">
        <f t="shared" si="23"/>
        <v>6980002</v>
      </c>
      <c r="BQ23" s="60">
        <f>BP23-BT23</f>
        <v>3778958</v>
      </c>
      <c r="BR23" s="60"/>
      <c r="BS23" s="60"/>
      <c r="BT23" s="60">
        <v>3201044</v>
      </c>
      <c r="BU23" s="60"/>
      <c r="BV23" s="60"/>
      <c r="BW23" s="60"/>
      <c r="BX23" s="60">
        <f t="shared" si="24"/>
        <v>6980002</v>
      </c>
      <c r="BY23" s="60">
        <f t="shared" si="25"/>
        <v>0</v>
      </c>
      <c r="BZ23" s="63">
        <f t="shared" si="10"/>
        <v>0</v>
      </c>
      <c r="CA23" s="63">
        <f t="shared" si="26"/>
        <v>56395417.789999999</v>
      </c>
      <c r="CB23" s="58">
        <v>62027083.579999998</v>
      </c>
      <c r="CC23" s="60">
        <f t="shared" si="27"/>
        <v>5631665.7899999991</v>
      </c>
      <c r="CD23" s="60">
        <v>5631665.79</v>
      </c>
      <c r="CE23" s="60"/>
      <c r="CF23" s="60"/>
      <c r="CG23" s="60"/>
      <c r="CH23" s="60"/>
      <c r="CI23" s="60">
        <f t="shared" si="28"/>
        <v>5631665.79</v>
      </c>
      <c r="CJ23" s="60">
        <f t="shared" si="29"/>
        <v>0</v>
      </c>
      <c r="CK23" s="60">
        <f t="shared" si="11"/>
        <v>6980002</v>
      </c>
      <c r="CL23" s="63">
        <f t="shared" si="30"/>
        <v>62027083.579999998</v>
      </c>
      <c r="CM23" s="60">
        <f t="shared" si="12"/>
        <v>5631665.7899999991</v>
      </c>
      <c r="CN23" s="60">
        <f t="shared" si="31"/>
        <v>18037983.579999998</v>
      </c>
      <c r="CO23" s="60">
        <f t="shared" si="32"/>
        <v>62027083.579999998</v>
      </c>
    </row>
    <row r="24" spans="1:93" ht="24" x14ac:dyDescent="0.25">
      <c r="A24" s="69" t="s">
        <v>251</v>
      </c>
      <c r="B24" s="48" t="s">
        <v>91</v>
      </c>
      <c r="C24" s="49">
        <v>246381975.21000001</v>
      </c>
      <c r="D24" s="50"/>
      <c r="E24" s="51"/>
      <c r="F24" s="51"/>
      <c r="G24" s="51"/>
      <c r="H24" s="51"/>
      <c r="I24" s="51"/>
      <c r="J24" s="51"/>
      <c r="K24" s="51"/>
      <c r="L24" s="52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68"/>
      <c r="X24" s="51"/>
      <c r="Y24" s="51"/>
      <c r="Z24" s="51"/>
      <c r="AA24" s="51"/>
      <c r="AB24" s="51"/>
      <c r="AC24" s="51"/>
      <c r="AD24" s="51"/>
      <c r="AE24" s="68">
        <v>384250167.64999998</v>
      </c>
      <c r="AF24" s="51">
        <f t="shared" si="0"/>
        <v>137868192.43999997</v>
      </c>
      <c r="AG24" s="51">
        <f>AG25+AG26+AG27+AG28</f>
        <v>-1614872</v>
      </c>
      <c r="AH24" s="51">
        <f>AH25+AH26+AH27+AH28</f>
        <v>139483064.44</v>
      </c>
      <c r="AI24" s="51">
        <f>AI25+AI26+AI27+AI28</f>
        <v>0</v>
      </c>
      <c r="AJ24" s="51">
        <f>AJ25+AJ26+AJ27+AJ28</f>
        <v>11925864.130000001</v>
      </c>
      <c r="AK24" s="51">
        <f t="shared" si="13"/>
        <v>149794056.56999996</v>
      </c>
      <c r="AL24" s="51">
        <f t="shared" si="14"/>
        <v>11925864.130000001</v>
      </c>
      <c r="AM24" s="54">
        <f t="shared" si="33"/>
        <v>396176031.77999997</v>
      </c>
      <c r="AN24" s="49">
        <v>400935500.5</v>
      </c>
      <c r="AO24" s="51">
        <f t="shared" si="15"/>
        <v>4759468.7200000286</v>
      </c>
      <c r="AP24" s="51">
        <f>AP25+AP26+AP27+AP28</f>
        <v>1352871.3500000015</v>
      </c>
      <c r="AQ24" s="51">
        <f>AQ25+AQ26+AQ27+AQ28</f>
        <v>3406597.3699999992</v>
      </c>
      <c r="AR24" s="51">
        <f>AR25+AR26+AR27+AR28</f>
        <v>0</v>
      </c>
      <c r="AS24" s="51">
        <f>AS25+AS26+AS27+AS28</f>
        <v>0</v>
      </c>
      <c r="AT24" s="51">
        <f t="shared" si="16"/>
        <v>4759468.7200000286</v>
      </c>
      <c r="AU24" s="51">
        <f t="shared" si="17"/>
        <v>0</v>
      </c>
      <c r="AV24" s="51">
        <f t="shared" si="34"/>
        <v>400935500.5</v>
      </c>
      <c r="AW24" s="51">
        <f t="shared" si="34"/>
        <v>400935500.5</v>
      </c>
      <c r="AX24" s="51">
        <f t="shared" si="38"/>
        <v>400935500.5</v>
      </c>
      <c r="AY24" s="49">
        <v>423808807.38</v>
      </c>
      <c r="AZ24" s="51">
        <f t="shared" si="35"/>
        <v>22873306.879999995</v>
      </c>
      <c r="BA24" s="51">
        <f>BA25+BA26+BA27+BA28</f>
        <v>8658000</v>
      </c>
      <c r="BB24" s="51">
        <f>BB25+BB26+BB27+BB28</f>
        <v>14215306.880000001</v>
      </c>
      <c r="BC24" s="51">
        <f>BC25+BC26+BC27+BC28</f>
        <v>0</v>
      </c>
      <c r="BD24" s="51">
        <f>BD25+BD26+BD27+BD28</f>
        <v>6703000</v>
      </c>
      <c r="BE24" s="51">
        <f t="shared" si="20"/>
        <v>29576306.880000003</v>
      </c>
      <c r="BF24" s="51">
        <f t="shared" si="21"/>
        <v>6703000</v>
      </c>
      <c r="BG24" s="54">
        <f t="shared" si="3"/>
        <v>149794056.56999996</v>
      </c>
      <c r="BH24" s="55">
        <v>400935500.5</v>
      </c>
      <c r="BI24" s="51">
        <f t="shared" si="4"/>
        <v>4759468.7200000286</v>
      </c>
      <c r="BJ24" s="51">
        <f t="shared" si="39"/>
        <v>400935500.5</v>
      </c>
      <c r="BK24" s="51">
        <f t="shared" si="5"/>
        <v>0</v>
      </c>
      <c r="BL24" s="51">
        <f t="shared" si="36"/>
        <v>430511807.38</v>
      </c>
      <c r="BM24" s="51">
        <f t="shared" si="7"/>
        <v>29576306.879999995</v>
      </c>
      <c r="BN24" s="51">
        <f>BN25+BN26+BN27+BN28</f>
        <v>430511807.38</v>
      </c>
      <c r="BO24" s="49">
        <v>462273747.50999999</v>
      </c>
      <c r="BP24" s="51">
        <f t="shared" si="23"/>
        <v>31761940.129999995</v>
      </c>
      <c r="BQ24" s="51">
        <f>BQ25+BQ26+BQ27+BQ28</f>
        <v>-18396948.239999965</v>
      </c>
      <c r="BR24" s="51">
        <f t="shared" ref="BR24:BW24" si="42">BR25+BR26+BR27+BR28</f>
        <v>46282518.350000001</v>
      </c>
      <c r="BS24" s="51">
        <f t="shared" si="42"/>
        <v>268771.02</v>
      </c>
      <c r="BT24" s="51">
        <f t="shared" si="42"/>
        <v>3607599</v>
      </c>
      <c r="BU24" s="51">
        <f t="shared" si="42"/>
        <v>0</v>
      </c>
      <c r="BV24" s="51"/>
      <c r="BW24" s="51">
        <f t="shared" si="42"/>
        <v>-4569162.5199999996</v>
      </c>
      <c r="BX24" s="51">
        <f t="shared" si="24"/>
        <v>27192777.610000037</v>
      </c>
      <c r="BY24" s="51">
        <f t="shared" si="25"/>
        <v>-4569162.5199999996</v>
      </c>
      <c r="BZ24" s="54">
        <f t="shared" si="10"/>
        <v>0</v>
      </c>
      <c r="CA24" s="54">
        <f t="shared" si="26"/>
        <v>457704584.99000001</v>
      </c>
      <c r="CB24" s="49">
        <v>448129088.99000001</v>
      </c>
      <c r="CC24" s="51">
        <f t="shared" si="27"/>
        <v>-9575496</v>
      </c>
      <c r="CD24" s="51">
        <f>CD25+CD26+CD27+CD28</f>
        <v>-6920144</v>
      </c>
      <c r="CE24" s="51">
        <f>CE25+CE26+CE27+CE28</f>
        <v>-2655352</v>
      </c>
      <c r="CF24" s="51"/>
      <c r="CG24" s="51"/>
      <c r="CH24" s="51"/>
      <c r="CI24" s="51">
        <f t="shared" si="28"/>
        <v>-9575496</v>
      </c>
      <c r="CJ24" s="51">
        <f t="shared" si="29"/>
        <v>0</v>
      </c>
      <c r="CK24" s="51">
        <f t="shared" si="11"/>
        <v>27192777.610000014</v>
      </c>
      <c r="CL24" s="54">
        <f t="shared" si="30"/>
        <v>448129088.99000001</v>
      </c>
      <c r="CM24" s="51">
        <f t="shared" si="12"/>
        <v>-9575496</v>
      </c>
      <c r="CN24" s="51">
        <f t="shared" si="31"/>
        <v>201747113.78</v>
      </c>
      <c r="CO24" s="51">
        <f t="shared" si="32"/>
        <v>448129088.99000001</v>
      </c>
    </row>
    <row r="25" spans="1:93" x14ac:dyDescent="0.25">
      <c r="A25" s="56" t="s">
        <v>252</v>
      </c>
      <c r="B25" s="57" t="s">
        <v>92</v>
      </c>
      <c r="C25" s="58">
        <v>27098476.699999999</v>
      </c>
      <c r="D25" s="59"/>
      <c r="E25" s="60"/>
      <c r="F25" s="60"/>
      <c r="G25" s="60"/>
      <c r="H25" s="60"/>
      <c r="I25" s="60"/>
      <c r="J25" s="60"/>
      <c r="K25" s="60"/>
      <c r="L25" s="61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2"/>
      <c r="X25" s="60"/>
      <c r="Y25" s="60"/>
      <c r="Z25" s="60"/>
      <c r="AA25" s="60"/>
      <c r="AB25" s="60"/>
      <c r="AC25" s="60"/>
      <c r="AD25" s="60"/>
      <c r="AE25" s="62">
        <v>25483604.699999999</v>
      </c>
      <c r="AF25" s="60">
        <f t="shared" si="0"/>
        <v>-1614872</v>
      </c>
      <c r="AG25" s="60">
        <v>-1614872</v>
      </c>
      <c r="AH25" s="60"/>
      <c r="AI25" s="60"/>
      <c r="AJ25" s="60"/>
      <c r="AK25" s="60">
        <f t="shared" si="13"/>
        <v>-1614872</v>
      </c>
      <c r="AL25" s="60">
        <f t="shared" si="14"/>
        <v>0</v>
      </c>
      <c r="AM25" s="63">
        <f t="shared" si="33"/>
        <v>25483604.699999999</v>
      </c>
      <c r="AN25" s="58">
        <v>41701710.710000001</v>
      </c>
      <c r="AO25" s="60">
        <f t="shared" si="15"/>
        <v>16218106.010000002</v>
      </c>
      <c r="AP25" s="60">
        <f>AO25-AQ25</f>
        <v>1352871.3500000015</v>
      </c>
      <c r="AQ25" s="60">
        <v>14865234.66</v>
      </c>
      <c r="AR25" s="60"/>
      <c r="AS25" s="60"/>
      <c r="AT25" s="60">
        <f t="shared" si="16"/>
        <v>16218106.010000002</v>
      </c>
      <c r="AU25" s="60">
        <f t="shared" si="17"/>
        <v>0</v>
      </c>
      <c r="AV25" s="60">
        <f t="shared" si="34"/>
        <v>41701710.710000001</v>
      </c>
      <c r="AW25" s="60">
        <f t="shared" si="34"/>
        <v>41701710.710000001</v>
      </c>
      <c r="AX25" s="60">
        <f t="shared" si="38"/>
        <v>41701710.710000001</v>
      </c>
      <c r="AY25" s="58">
        <v>54106538.869999997</v>
      </c>
      <c r="AZ25" s="60">
        <f t="shared" si="35"/>
        <v>12404828.159999996</v>
      </c>
      <c r="BA25" s="60">
        <v>-1810478.72</v>
      </c>
      <c r="BB25" s="60">
        <v>14215306.880000001</v>
      </c>
      <c r="BC25" s="60"/>
      <c r="BD25" s="60"/>
      <c r="BE25" s="60">
        <f t="shared" si="20"/>
        <v>12404828.16</v>
      </c>
      <c r="BF25" s="60">
        <f t="shared" si="21"/>
        <v>0</v>
      </c>
      <c r="BG25" s="63">
        <f t="shared" si="3"/>
        <v>-1614872</v>
      </c>
      <c r="BH25" s="64">
        <v>41701710.710000001</v>
      </c>
      <c r="BI25" s="60">
        <f t="shared" si="4"/>
        <v>16218106.010000002</v>
      </c>
      <c r="BJ25" s="60">
        <f t="shared" si="39"/>
        <v>41701710.710000001</v>
      </c>
      <c r="BK25" s="60">
        <f t="shared" si="5"/>
        <v>0</v>
      </c>
      <c r="BL25" s="60">
        <f t="shared" si="36"/>
        <v>54106538.870000005</v>
      </c>
      <c r="BM25" s="60">
        <f t="shared" si="7"/>
        <v>12404828.160000004</v>
      </c>
      <c r="BN25" s="60">
        <v>54106538.869999997</v>
      </c>
      <c r="BO25" s="58">
        <v>72736790.459999993</v>
      </c>
      <c r="BP25" s="60">
        <f t="shared" si="23"/>
        <v>18630251.589999996</v>
      </c>
      <c r="BQ25" s="60">
        <v>18630251.59</v>
      </c>
      <c r="BR25" s="60"/>
      <c r="BS25" s="60"/>
      <c r="BT25" s="60"/>
      <c r="BU25" s="60"/>
      <c r="BV25" s="60"/>
      <c r="BW25" s="60">
        <v>-4224990.5199999996</v>
      </c>
      <c r="BX25" s="60">
        <f t="shared" si="24"/>
        <v>14405261.07</v>
      </c>
      <c r="BY25" s="60">
        <f t="shared" si="25"/>
        <v>-4224990.5199999996</v>
      </c>
      <c r="BZ25" s="63">
        <f t="shared" si="10"/>
        <v>0</v>
      </c>
      <c r="CA25" s="63">
        <f t="shared" si="26"/>
        <v>68511799.939999998</v>
      </c>
      <c r="CB25" s="58">
        <v>68176799.939999998</v>
      </c>
      <c r="CC25" s="60">
        <f t="shared" si="27"/>
        <v>-335000</v>
      </c>
      <c r="CD25" s="60">
        <v>-335000</v>
      </c>
      <c r="CE25" s="60"/>
      <c r="CF25" s="60"/>
      <c r="CG25" s="60"/>
      <c r="CH25" s="60"/>
      <c r="CI25" s="60">
        <f t="shared" si="28"/>
        <v>-335000</v>
      </c>
      <c r="CJ25" s="60">
        <f t="shared" si="29"/>
        <v>0</v>
      </c>
      <c r="CK25" s="60">
        <f t="shared" si="11"/>
        <v>14405261.07</v>
      </c>
      <c r="CL25" s="63">
        <f t="shared" si="30"/>
        <v>68176799.939999998</v>
      </c>
      <c r="CM25" s="60">
        <f t="shared" si="12"/>
        <v>-335000</v>
      </c>
      <c r="CN25" s="60">
        <f t="shared" si="31"/>
        <v>41078323.24000001</v>
      </c>
      <c r="CO25" s="60">
        <f t="shared" si="32"/>
        <v>68176799.939999998</v>
      </c>
    </row>
    <row r="26" spans="1:93" x14ac:dyDescent="0.25">
      <c r="A26" s="56" t="s">
        <v>253</v>
      </c>
      <c r="B26" s="57" t="s">
        <v>93</v>
      </c>
      <c r="C26" s="58">
        <v>52796654.780000001</v>
      </c>
      <c r="D26" s="59"/>
      <c r="E26" s="60"/>
      <c r="F26" s="60"/>
      <c r="G26" s="60"/>
      <c r="H26" s="60"/>
      <c r="I26" s="60"/>
      <c r="J26" s="60"/>
      <c r="K26" s="60"/>
      <c r="L26" s="61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2"/>
      <c r="X26" s="60"/>
      <c r="Y26" s="60"/>
      <c r="Z26" s="60"/>
      <c r="AA26" s="60"/>
      <c r="AB26" s="60"/>
      <c r="AC26" s="60"/>
      <c r="AD26" s="60"/>
      <c r="AE26" s="62">
        <v>43756500</v>
      </c>
      <c r="AF26" s="60">
        <f t="shared" si="0"/>
        <v>-9040154.7800000012</v>
      </c>
      <c r="AG26" s="60"/>
      <c r="AH26" s="60">
        <v>-9040154.7799999993</v>
      </c>
      <c r="AI26" s="60"/>
      <c r="AJ26" s="60">
        <v>2500000</v>
      </c>
      <c r="AK26" s="60">
        <f t="shared" si="13"/>
        <v>-6540154.7800000012</v>
      </c>
      <c r="AL26" s="60">
        <f t="shared" si="14"/>
        <v>2500000</v>
      </c>
      <c r="AM26" s="63">
        <f t="shared" si="33"/>
        <v>46256500</v>
      </c>
      <c r="AN26" s="58">
        <v>47998433.609999999</v>
      </c>
      <c r="AO26" s="60">
        <f t="shared" si="15"/>
        <v>1741933.6099999994</v>
      </c>
      <c r="AP26" s="60"/>
      <c r="AQ26" s="60">
        <v>1741933.61</v>
      </c>
      <c r="AR26" s="60"/>
      <c r="AS26" s="60"/>
      <c r="AT26" s="60">
        <f t="shared" si="16"/>
        <v>1741933.6099999994</v>
      </c>
      <c r="AU26" s="60">
        <f t="shared" si="17"/>
        <v>0</v>
      </c>
      <c r="AV26" s="60">
        <f t="shared" si="34"/>
        <v>47998433.609999999</v>
      </c>
      <c r="AW26" s="60">
        <f t="shared" si="34"/>
        <v>47998433.609999999</v>
      </c>
      <c r="AX26" s="60">
        <f t="shared" si="38"/>
        <v>47998433.609999999</v>
      </c>
      <c r="AY26" s="58">
        <v>60059912.329999998</v>
      </c>
      <c r="AZ26" s="60">
        <f t="shared" si="35"/>
        <v>12061478.719999999</v>
      </c>
      <c r="BA26" s="60">
        <v>12061478.720000001</v>
      </c>
      <c r="BB26" s="60"/>
      <c r="BC26" s="60"/>
      <c r="BD26" s="60"/>
      <c r="BE26" s="60">
        <f t="shared" si="20"/>
        <v>12061478.720000001</v>
      </c>
      <c r="BF26" s="60">
        <f t="shared" si="21"/>
        <v>0</v>
      </c>
      <c r="BG26" s="63">
        <f t="shared" si="3"/>
        <v>-6540154.7800000012</v>
      </c>
      <c r="BH26" s="64">
        <v>47998433.609999999</v>
      </c>
      <c r="BI26" s="60">
        <f t="shared" si="4"/>
        <v>1741933.6099999994</v>
      </c>
      <c r="BJ26" s="60">
        <f t="shared" si="39"/>
        <v>47998433.609999999</v>
      </c>
      <c r="BK26" s="60">
        <f t="shared" si="5"/>
        <v>0</v>
      </c>
      <c r="BL26" s="60">
        <f t="shared" si="36"/>
        <v>60059912.329999998</v>
      </c>
      <c r="BM26" s="60">
        <f t="shared" si="7"/>
        <v>12061478.719999999</v>
      </c>
      <c r="BN26" s="60">
        <v>60059912.329999998</v>
      </c>
      <c r="BO26" s="58">
        <v>69778959.030000001</v>
      </c>
      <c r="BP26" s="60">
        <f t="shared" si="23"/>
        <v>9719046.700000003</v>
      </c>
      <c r="BQ26" s="60">
        <f>BP26-BR26</f>
        <v>-35963471.649999999</v>
      </c>
      <c r="BR26" s="60">
        <v>45682518.350000001</v>
      </c>
      <c r="BS26" s="60"/>
      <c r="BT26" s="60"/>
      <c r="BU26" s="60"/>
      <c r="BV26" s="60"/>
      <c r="BW26" s="60"/>
      <c r="BX26" s="60">
        <f t="shared" si="24"/>
        <v>9719046.700000003</v>
      </c>
      <c r="BY26" s="60">
        <f t="shared" si="25"/>
        <v>0</v>
      </c>
      <c r="BZ26" s="63">
        <f t="shared" si="10"/>
        <v>0</v>
      </c>
      <c r="CA26" s="63">
        <f t="shared" si="26"/>
        <v>69778959.030000001</v>
      </c>
      <c r="CB26" s="58">
        <v>65654007.030000001</v>
      </c>
      <c r="CC26" s="60">
        <f t="shared" si="27"/>
        <v>-4124952</v>
      </c>
      <c r="CD26" s="60">
        <f>CC26-CE26</f>
        <v>-1469600</v>
      </c>
      <c r="CE26" s="60">
        <v>-2655352</v>
      </c>
      <c r="CF26" s="60"/>
      <c r="CG26" s="60"/>
      <c r="CH26" s="60"/>
      <c r="CI26" s="60">
        <f t="shared" si="28"/>
        <v>-4124952</v>
      </c>
      <c r="CJ26" s="60">
        <f t="shared" si="29"/>
        <v>0</v>
      </c>
      <c r="CK26" s="60">
        <f t="shared" si="11"/>
        <v>9719046.700000003</v>
      </c>
      <c r="CL26" s="63">
        <f t="shared" si="30"/>
        <v>65654007.030000001</v>
      </c>
      <c r="CM26" s="60">
        <f t="shared" si="12"/>
        <v>-4124952</v>
      </c>
      <c r="CN26" s="60">
        <f t="shared" si="31"/>
        <v>12857352.25</v>
      </c>
      <c r="CO26" s="60">
        <f t="shared" si="32"/>
        <v>65654007.030000001</v>
      </c>
    </row>
    <row r="27" spans="1:93" x14ac:dyDescent="0.25">
      <c r="A27" s="56" t="s">
        <v>254</v>
      </c>
      <c r="B27" s="57" t="s">
        <v>94</v>
      </c>
      <c r="C27" s="58">
        <v>138009100</v>
      </c>
      <c r="D27" s="59"/>
      <c r="E27" s="60"/>
      <c r="F27" s="60"/>
      <c r="G27" s="60"/>
      <c r="H27" s="60"/>
      <c r="I27" s="60"/>
      <c r="J27" s="60"/>
      <c r="K27" s="60"/>
      <c r="L27" s="61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2"/>
      <c r="X27" s="60"/>
      <c r="Y27" s="60"/>
      <c r="Z27" s="60"/>
      <c r="AA27" s="60"/>
      <c r="AB27" s="60"/>
      <c r="AC27" s="60"/>
      <c r="AD27" s="60"/>
      <c r="AE27" s="62">
        <v>286532319.22000003</v>
      </c>
      <c r="AF27" s="60">
        <f t="shared" si="0"/>
        <v>148523219.22000003</v>
      </c>
      <c r="AG27" s="60"/>
      <c r="AH27" s="60">
        <v>148523219.22</v>
      </c>
      <c r="AI27" s="60"/>
      <c r="AJ27" s="60">
        <v>9425864.1300000008</v>
      </c>
      <c r="AK27" s="60">
        <f t="shared" si="13"/>
        <v>157949083.35000002</v>
      </c>
      <c r="AL27" s="60">
        <f t="shared" si="14"/>
        <v>9425864.1300000008</v>
      </c>
      <c r="AM27" s="63">
        <f t="shared" si="33"/>
        <v>295958183.35000002</v>
      </c>
      <c r="AN27" s="58">
        <v>282757612.44999999</v>
      </c>
      <c r="AO27" s="60">
        <f t="shared" si="15"/>
        <v>-13200570.900000036</v>
      </c>
      <c r="AP27" s="60"/>
      <c r="AQ27" s="60">
        <v>-13200570.9</v>
      </c>
      <c r="AR27" s="60"/>
      <c r="AS27" s="60"/>
      <c r="AT27" s="60">
        <f t="shared" si="16"/>
        <v>-13200570.900000036</v>
      </c>
      <c r="AU27" s="60">
        <f t="shared" si="17"/>
        <v>0</v>
      </c>
      <c r="AV27" s="60">
        <f t="shared" si="34"/>
        <v>282757612.44999999</v>
      </c>
      <c r="AW27" s="60">
        <f t="shared" si="34"/>
        <v>282757612.44999999</v>
      </c>
      <c r="AX27" s="60">
        <f t="shared" si="38"/>
        <v>282757612.44999999</v>
      </c>
      <c r="AY27" s="58">
        <v>281164612.44999999</v>
      </c>
      <c r="AZ27" s="60">
        <f t="shared" si="35"/>
        <v>-1593000</v>
      </c>
      <c r="BA27" s="60">
        <v>-1593000</v>
      </c>
      <c r="BB27" s="60"/>
      <c r="BC27" s="60"/>
      <c r="BD27" s="60">
        <v>4703000</v>
      </c>
      <c r="BE27" s="60">
        <f t="shared" si="20"/>
        <v>3110000</v>
      </c>
      <c r="BF27" s="60">
        <f t="shared" si="21"/>
        <v>4703000</v>
      </c>
      <c r="BG27" s="63">
        <f t="shared" si="3"/>
        <v>157949083.35000002</v>
      </c>
      <c r="BH27" s="64">
        <v>282757612.44999999</v>
      </c>
      <c r="BI27" s="60">
        <f t="shared" si="4"/>
        <v>-13200570.900000036</v>
      </c>
      <c r="BJ27" s="60">
        <f t="shared" si="39"/>
        <v>282757612.44999999</v>
      </c>
      <c r="BK27" s="60">
        <f t="shared" si="5"/>
        <v>0</v>
      </c>
      <c r="BL27" s="60">
        <f t="shared" si="36"/>
        <v>285867612.44999999</v>
      </c>
      <c r="BM27" s="60">
        <f t="shared" si="7"/>
        <v>3110000</v>
      </c>
      <c r="BN27" s="60">
        <v>285867612.44999999</v>
      </c>
      <c r="BO27" s="58">
        <v>286529655.29000002</v>
      </c>
      <c r="BP27" s="60">
        <f t="shared" si="23"/>
        <v>662042.84000003338</v>
      </c>
      <c r="BQ27" s="60">
        <f>BP27-BR27-BS27</f>
        <v>-206728.17999996664</v>
      </c>
      <c r="BR27" s="60">
        <v>600000</v>
      </c>
      <c r="BS27" s="60">
        <v>268771.02</v>
      </c>
      <c r="BT27" s="60"/>
      <c r="BU27" s="60"/>
      <c r="BV27" s="60"/>
      <c r="BW27" s="60">
        <v>-344172</v>
      </c>
      <c r="BX27" s="60">
        <f t="shared" si="24"/>
        <v>317870.84000003338</v>
      </c>
      <c r="BY27" s="60">
        <f t="shared" si="25"/>
        <v>-344172</v>
      </c>
      <c r="BZ27" s="63">
        <f t="shared" si="10"/>
        <v>0</v>
      </c>
      <c r="CA27" s="63">
        <f t="shared" si="26"/>
        <v>286185483.29000002</v>
      </c>
      <c r="CB27" s="58">
        <v>283075739.29000002</v>
      </c>
      <c r="CC27" s="60">
        <f t="shared" si="27"/>
        <v>-3109744</v>
      </c>
      <c r="CD27" s="60">
        <v>-3109744</v>
      </c>
      <c r="CE27" s="60"/>
      <c r="CF27" s="60"/>
      <c r="CG27" s="60"/>
      <c r="CH27" s="60"/>
      <c r="CI27" s="60">
        <f t="shared" si="28"/>
        <v>-3109744</v>
      </c>
      <c r="CJ27" s="60">
        <f t="shared" si="29"/>
        <v>0</v>
      </c>
      <c r="CK27" s="60">
        <f t="shared" si="11"/>
        <v>317870.84000003338</v>
      </c>
      <c r="CL27" s="63">
        <f t="shared" si="30"/>
        <v>283075739.29000002</v>
      </c>
      <c r="CM27" s="60">
        <f t="shared" si="12"/>
        <v>-3109744</v>
      </c>
      <c r="CN27" s="60">
        <f t="shared" si="31"/>
        <v>145066639.29000002</v>
      </c>
      <c r="CO27" s="60">
        <f t="shared" si="32"/>
        <v>283075739.29000002</v>
      </c>
    </row>
    <row r="28" spans="1:93" ht="24" x14ac:dyDescent="0.25">
      <c r="A28" s="56" t="s">
        <v>255</v>
      </c>
      <c r="B28" s="57" t="s">
        <v>95</v>
      </c>
      <c r="C28" s="58">
        <v>28477743.73</v>
      </c>
      <c r="D28" s="59"/>
      <c r="E28" s="60"/>
      <c r="F28" s="60"/>
      <c r="G28" s="60"/>
      <c r="H28" s="60"/>
      <c r="I28" s="60"/>
      <c r="J28" s="60"/>
      <c r="K28" s="60"/>
      <c r="L28" s="61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2"/>
      <c r="X28" s="60"/>
      <c r="Y28" s="60"/>
      <c r="Z28" s="60"/>
      <c r="AA28" s="60"/>
      <c r="AB28" s="60"/>
      <c r="AC28" s="60"/>
      <c r="AD28" s="60"/>
      <c r="AE28" s="62">
        <v>28477743.73</v>
      </c>
      <c r="AF28" s="60">
        <f t="shared" si="0"/>
        <v>0</v>
      </c>
      <c r="AG28" s="60"/>
      <c r="AH28" s="60"/>
      <c r="AI28" s="60"/>
      <c r="AJ28" s="60"/>
      <c r="AK28" s="60">
        <f t="shared" si="13"/>
        <v>0</v>
      </c>
      <c r="AL28" s="60">
        <f t="shared" si="14"/>
        <v>0</v>
      </c>
      <c r="AM28" s="63">
        <f t="shared" si="33"/>
        <v>28477743.73</v>
      </c>
      <c r="AN28" s="58">
        <v>28477743.73</v>
      </c>
      <c r="AO28" s="60">
        <f t="shared" si="15"/>
        <v>0</v>
      </c>
      <c r="AP28" s="60"/>
      <c r="AQ28" s="60"/>
      <c r="AR28" s="60"/>
      <c r="AS28" s="60"/>
      <c r="AT28" s="60">
        <f t="shared" si="16"/>
        <v>0</v>
      </c>
      <c r="AU28" s="60">
        <f t="shared" si="17"/>
        <v>0</v>
      </c>
      <c r="AV28" s="60">
        <f t="shared" si="34"/>
        <v>28477743.73</v>
      </c>
      <c r="AW28" s="60">
        <f t="shared" si="34"/>
        <v>28477743.73</v>
      </c>
      <c r="AX28" s="60">
        <f t="shared" si="38"/>
        <v>28477743.73</v>
      </c>
      <c r="AY28" s="58">
        <v>28477743.73</v>
      </c>
      <c r="AZ28" s="60">
        <f t="shared" si="35"/>
        <v>0</v>
      </c>
      <c r="BA28" s="60"/>
      <c r="BB28" s="60"/>
      <c r="BC28" s="60"/>
      <c r="BD28" s="60">
        <v>2000000</v>
      </c>
      <c r="BE28" s="60">
        <f t="shared" si="20"/>
        <v>2000000</v>
      </c>
      <c r="BF28" s="60">
        <f t="shared" si="21"/>
        <v>2000000</v>
      </c>
      <c r="BG28" s="63">
        <f t="shared" si="3"/>
        <v>0</v>
      </c>
      <c r="BH28" s="64">
        <v>28477743.73</v>
      </c>
      <c r="BI28" s="60">
        <f t="shared" si="4"/>
        <v>0</v>
      </c>
      <c r="BJ28" s="60">
        <f t="shared" si="39"/>
        <v>28477743.73</v>
      </c>
      <c r="BK28" s="60">
        <f t="shared" si="5"/>
        <v>0</v>
      </c>
      <c r="BL28" s="60">
        <f t="shared" si="36"/>
        <v>30477743.73</v>
      </c>
      <c r="BM28" s="60">
        <f t="shared" si="7"/>
        <v>2000000</v>
      </c>
      <c r="BN28" s="60">
        <f>AW28+BF28</f>
        <v>30477743.73</v>
      </c>
      <c r="BO28" s="58">
        <v>33228342.73</v>
      </c>
      <c r="BP28" s="60">
        <f t="shared" si="23"/>
        <v>2750599</v>
      </c>
      <c r="BQ28" s="60">
        <f>BP28-BT28</f>
        <v>-857000</v>
      </c>
      <c r="BR28" s="60"/>
      <c r="BS28" s="60"/>
      <c r="BT28" s="60">
        <v>3607599</v>
      </c>
      <c r="BU28" s="60"/>
      <c r="BV28" s="60"/>
      <c r="BW28" s="60"/>
      <c r="BX28" s="60">
        <f t="shared" si="24"/>
        <v>2750599</v>
      </c>
      <c r="BY28" s="60">
        <f t="shared" si="25"/>
        <v>0</v>
      </c>
      <c r="BZ28" s="63">
        <f t="shared" si="10"/>
        <v>0</v>
      </c>
      <c r="CA28" s="63">
        <f t="shared" si="26"/>
        <v>33228342.73</v>
      </c>
      <c r="CB28" s="58">
        <v>31222542.73</v>
      </c>
      <c r="CC28" s="60">
        <f t="shared" si="27"/>
        <v>-2005800</v>
      </c>
      <c r="CD28" s="60">
        <v>-2005800</v>
      </c>
      <c r="CE28" s="60"/>
      <c r="CF28" s="60"/>
      <c r="CG28" s="60"/>
      <c r="CH28" s="60"/>
      <c r="CI28" s="60">
        <f t="shared" si="28"/>
        <v>-2005800</v>
      </c>
      <c r="CJ28" s="60">
        <f t="shared" si="29"/>
        <v>0</v>
      </c>
      <c r="CK28" s="60">
        <f t="shared" si="11"/>
        <v>2750599</v>
      </c>
      <c r="CL28" s="63">
        <f t="shared" si="30"/>
        <v>31222542.73</v>
      </c>
      <c r="CM28" s="60">
        <f t="shared" si="12"/>
        <v>-2005800</v>
      </c>
      <c r="CN28" s="60">
        <f t="shared" si="31"/>
        <v>2744799</v>
      </c>
      <c r="CO28" s="60">
        <f t="shared" si="32"/>
        <v>31222542.73</v>
      </c>
    </row>
    <row r="29" spans="1:93" x14ac:dyDescent="0.25">
      <c r="A29" s="67" t="s">
        <v>256</v>
      </c>
      <c r="B29" s="48" t="s">
        <v>96</v>
      </c>
      <c r="C29" s="49">
        <v>0</v>
      </c>
      <c r="D29" s="50"/>
      <c r="E29" s="51"/>
      <c r="F29" s="51"/>
      <c r="G29" s="51"/>
      <c r="H29" s="51"/>
      <c r="I29" s="51"/>
      <c r="J29" s="51"/>
      <c r="K29" s="51"/>
      <c r="L29" s="52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68"/>
      <c r="X29" s="51"/>
      <c r="Y29" s="51"/>
      <c r="Z29" s="51"/>
      <c r="AA29" s="51"/>
      <c r="AB29" s="51"/>
      <c r="AC29" s="51"/>
      <c r="AD29" s="51"/>
      <c r="AE29" s="68"/>
      <c r="AF29" s="51"/>
      <c r="AG29" s="51"/>
      <c r="AH29" s="51"/>
      <c r="AI29" s="51"/>
      <c r="AJ29" s="51"/>
      <c r="AK29" s="51"/>
      <c r="AL29" s="51"/>
      <c r="AM29" s="54">
        <v>0</v>
      </c>
      <c r="AN29" s="49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49"/>
      <c r="AZ29" s="51"/>
      <c r="BA29" s="51"/>
      <c r="BB29" s="51"/>
      <c r="BC29" s="51"/>
      <c r="BD29" s="51"/>
      <c r="BE29" s="51"/>
      <c r="BF29" s="51"/>
      <c r="BG29" s="51">
        <f t="shared" si="3"/>
        <v>0</v>
      </c>
      <c r="BH29" s="70"/>
      <c r="BI29" s="51">
        <f t="shared" si="4"/>
        <v>0</v>
      </c>
      <c r="BJ29" s="51">
        <f t="shared" si="39"/>
        <v>0</v>
      </c>
      <c r="BK29" s="51">
        <f t="shared" si="5"/>
        <v>0</v>
      </c>
      <c r="BL29" s="51">
        <v>0</v>
      </c>
      <c r="BM29" s="51">
        <f t="shared" si="7"/>
        <v>0</v>
      </c>
      <c r="BN29" s="51">
        <v>0</v>
      </c>
      <c r="BO29" s="49">
        <v>590000</v>
      </c>
      <c r="BP29" s="51">
        <f t="shared" si="23"/>
        <v>590000</v>
      </c>
      <c r="BQ29" s="51">
        <f>BQ30</f>
        <v>0</v>
      </c>
      <c r="BR29" s="51">
        <f t="shared" ref="BR29:BW29" si="43">BR30</f>
        <v>0</v>
      </c>
      <c r="BS29" s="51">
        <f t="shared" si="43"/>
        <v>0</v>
      </c>
      <c r="BT29" s="51">
        <f t="shared" si="43"/>
        <v>590000</v>
      </c>
      <c r="BU29" s="51">
        <f t="shared" si="43"/>
        <v>0</v>
      </c>
      <c r="BV29" s="51"/>
      <c r="BW29" s="51">
        <f t="shared" si="43"/>
        <v>0</v>
      </c>
      <c r="BX29" s="51">
        <f t="shared" si="24"/>
        <v>590000</v>
      </c>
      <c r="BY29" s="51">
        <f t="shared" si="25"/>
        <v>0</v>
      </c>
      <c r="BZ29" s="54">
        <f t="shared" si="10"/>
        <v>0</v>
      </c>
      <c r="CA29" s="54">
        <f t="shared" si="26"/>
        <v>590000</v>
      </c>
      <c r="CB29" s="49"/>
      <c r="CC29" s="51">
        <f t="shared" si="27"/>
        <v>-590000</v>
      </c>
      <c r="CD29" s="51">
        <v>-590000</v>
      </c>
      <c r="CE29" s="51"/>
      <c r="CF29" s="51"/>
      <c r="CG29" s="51"/>
      <c r="CH29" s="51"/>
      <c r="CI29" s="51">
        <f t="shared" si="28"/>
        <v>-590000</v>
      </c>
      <c r="CJ29" s="51">
        <f t="shared" si="29"/>
        <v>0</v>
      </c>
      <c r="CK29" s="51">
        <f t="shared" si="11"/>
        <v>590000</v>
      </c>
      <c r="CL29" s="54">
        <f t="shared" si="30"/>
        <v>0</v>
      </c>
      <c r="CM29" s="51">
        <f t="shared" si="12"/>
        <v>-590000</v>
      </c>
      <c r="CN29" s="51">
        <f t="shared" si="31"/>
        <v>0</v>
      </c>
      <c r="CO29" s="51">
        <f t="shared" si="32"/>
        <v>0</v>
      </c>
    </row>
    <row r="30" spans="1:93" ht="24" x14ac:dyDescent="0.25">
      <c r="A30" s="56" t="s">
        <v>257</v>
      </c>
      <c r="B30" s="57" t="s">
        <v>97</v>
      </c>
      <c r="C30" s="58">
        <v>0</v>
      </c>
      <c r="D30" s="59"/>
      <c r="E30" s="60"/>
      <c r="F30" s="60"/>
      <c r="G30" s="60"/>
      <c r="H30" s="60"/>
      <c r="I30" s="60"/>
      <c r="J30" s="60"/>
      <c r="K30" s="60"/>
      <c r="L30" s="61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2"/>
      <c r="X30" s="60"/>
      <c r="Y30" s="60"/>
      <c r="Z30" s="60"/>
      <c r="AA30" s="60"/>
      <c r="AB30" s="60"/>
      <c r="AC30" s="60"/>
      <c r="AD30" s="60"/>
      <c r="AE30" s="62"/>
      <c r="AF30" s="60"/>
      <c r="AG30" s="60"/>
      <c r="AH30" s="60"/>
      <c r="AI30" s="60"/>
      <c r="AJ30" s="60"/>
      <c r="AK30" s="60"/>
      <c r="AL30" s="60"/>
      <c r="AM30" s="63">
        <v>0</v>
      </c>
      <c r="AN30" s="58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58"/>
      <c r="AZ30" s="60"/>
      <c r="BA30" s="60"/>
      <c r="BB30" s="60"/>
      <c r="BC30" s="60"/>
      <c r="BD30" s="60"/>
      <c r="BE30" s="60"/>
      <c r="BF30" s="60"/>
      <c r="BG30" s="60">
        <f t="shared" si="3"/>
        <v>0</v>
      </c>
      <c r="BH30" s="34"/>
      <c r="BI30" s="60">
        <f t="shared" si="4"/>
        <v>0</v>
      </c>
      <c r="BJ30" s="60">
        <f t="shared" si="39"/>
        <v>0</v>
      </c>
      <c r="BK30" s="60">
        <f t="shared" si="5"/>
        <v>0</v>
      </c>
      <c r="BL30" s="60">
        <v>0</v>
      </c>
      <c r="BM30" s="60">
        <f t="shared" si="7"/>
        <v>0</v>
      </c>
      <c r="BN30" s="60">
        <v>0</v>
      </c>
      <c r="BO30" s="58">
        <v>590000</v>
      </c>
      <c r="BP30" s="60">
        <f t="shared" si="23"/>
        <v>590000</v>
      </c>
      <c r="BQ30" s="60"/>
      <c r="BR30" s="60"/>
      <c r="BS30" s="60"/>
      <c r="BT30" s="60">
        <v>590000</v>
      </c>
      <c r="BU30" s="60"/>
      <c r="BV30" s="60"/>
      <c r="BW30" s="60"/>
      <c r="BX30" s="60">
        <f t="shared" si="24"/>
        <v>590000</v>
      </c>
      <c r="BY30" s="60">
        <f t="shared" si="25"/>
        <v>0</v>
      </c>
      <c r="BZ30" s="63">
        <f t="shared" si="10"/>
        <v>0</v>
      </c>
      <c r="CA30" s="63">
        <f t="shared" si="26"/>
        <v>590000</v>
      </c>
      <c r="CB30" s="58"/>
      <c r="CC30" s="60">
        <f t="shared" si="27"/>
        <v>-590000</v>
      </c>
      <c r="CD30" s="60">
        <v>-590000</v>
      </c>
      <c r="CE30" s="60"/>
      <c r="CF30" s="60"/>
      <c r="CG30" s="60"/>
      <c r="CH30" s="60"/>
      <c r="CI30" s="60">
        <f t="shared" si="28"/>
        <v>-590000</v>
      </c>
      <c r="CJ30" s="60">
        <f t="shared" si="29"/>
        <v>0</v>
      </c>
      <c r="CK30" s="60">
        <f t="shared" si="11"/>
        <v>590000</v>
      </c>
      <c r="CL30" s="63">
        <f t="shared" si="30"/>
        <v>0</v>
      </c>
      <c r="CM30" s="60">
        <f t="shared" si="12"/>
        <v>-590000</v>
      </c>
      <c r="CN30" s="60">
        <f t="shared" si="31"/>
        <v>0</v>
      </c>
      <c r="CO30" s="60">
        <f t="shared" si="32"/>
        <v>0</v>
      </c>
    </row>
    <row r="31" spans="1:93" x14ac:dyDescent="0.25">
      <c r="A31" s="67" t="s">
        <v>258</v>
      </c>
      <c r="B31" s="48" t="s">
        <v>98</v>
      </c>
      <c r="C31" s="49">
        <v>2486582470.5</v>
      </c>
      <c r="D31" s="50"/>
      <c r="E31" s="51"/>
      <c r="F31" s="51"/>
      <c r="G31" s="51"/>
      <c r="H31" s="51"/>
      <c r="I31" s="51"/>
      <c r="J31" s="51"/>
      <c r="K31" s="51"/>
      <c r="L31" s="52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68"/>
      <c r="X31" s="51"/>
      <c r="Y31" s="51"/>
      <c r="Z31" s="51"/>
      <c r="AA31" s="51"/>
      <c r="AB31" s="51"/>
      <c r="AC31" s="51"/>
      <c r="AD31" s="51"/>
      <c r="AE31" s="68">
        <v>2591283983</v>
      </c>
      <c r="AF31" s="51">
        <f t="shared" si="0"/>
        <v>104701512.5</v>
      </c>
      <c r="AG31" s="51">
        <f>AG32+AG33+AG34+AG35+AG36+AG37</f>
        <v>0</v>
      </c>
      <c r="AH31" s="51">
        <f>AH32+AH33+AH34+AH35+AH36+AH37</f>
        <v>104701512.5</v>
      </c>
      <c r="AI31" s="51">
        <f>AI32+AI33+AI34+AI35+AI36+AI37</f>
        <v>0</v>
      </c>
      <c r="AJ31" s="51">
        <f>AJ32+AJ33+AJ34+AJ35+AJ36+AJ37</f>
        <v>5797557</v>
      </c>
      <c r="AK31" s="51">
        <f t="shared" si="13"/>
        <v>110499069.5</v>
      </c>
      <c r="AL31" s="51">
        <f t="shared" si="14"/>
        <v>5797557</v>
      </c>
      <c r="AM31" s="54">
        <f t="shared" ref="AM31:AM52" si="44">AE31+AL31</f>
        <v>2597081540</v>
      </c>
      <c r="AN31" s="49">
        <v>2597230540</v>
      </c>
      <c r="AO31" s="51">
        <f t="shared" si="15"/>
        <v>149000</v>
      </c>
      <c r="AP31" s="51">
        <f>AP32+AP33+AP34+AP35+AP36+AP37</f>
        <v>149000</v>
      </c>
      <c r="AQ31" s="51">
        <f>AQ32+AQ33+AQ34+AQ35+AQ36+AQ37</f>
        <v>0</v>
      </c>
      <c r="AR31" s="51">
        <f>AR32+AR33+AR34+AR35+AR36+AR37</f>
        <v>3025368</v>
      </c>
      <c r="AS31" s="51">
        <f>AS32+AS33+AS34+AS35+AS36+AS37</f>
        <v>20644900</v>
      </c>
      <c r="AT31" s="51">
        <f t="shared" si="16"/>
        <v>23819268</v>
      </c>
      <c r="AU31" s="51">
        <f t="shared" si="17"/>
        <v>23670268</v>
      </c>
      <c r="AV31" s="51">
        <f t="shared" si="34"/>
        <v>2620900808</v>
      </c>
      <c r="AW31" s="51">
        <f t="shared" si="34"/>
        <v>2620900808</v>
      </c>
      <c r="AX31" s="51">
        <f t="shared" si="38"/>
        <v>2620900808</v>
      </c>
      <c r="AY31" s="49">
        <v>2552567066.4299998</v>
      </c>
      <c r="AZ31" s="51">
        <f t="shared" si="35"/>
        <v>-68333741.570000172</v>
      </c>
      <c r="BA31" s="51">
        <f>BA32+BA33+BA34+BA35+BA36+BA37</f>
        <v>-1757912.5700000003</v>
      </c>
      <c r="BB31" s="51">
        <f>BB32+BB33+BB34+BB35+BB36+BB37</f>
        <v>-66575829</v>
      </c>
      <c r="BC31" s="51">
        <f>BC32+BC33+BC34+BC35+BC36+BC37</f>
        <v>0</v>
      </c>
      <c r="BD31" s="51">
        <f>BD32+BD33+BD34+BD35+BD36+BD37</f>
        <v>3985912.49</v>
      </c>
      <c r="BE31" s="51">
        <f t="shared" si="20"/>
        <v>-64347829.079999991</v>
      </c>
      <c r="BF31" s="51">
        <f t="shared" si="21"/>
        <v>3985912.49</v>
      </c>
      <c r="BG31" s="54">
        <f t="shared" si="3"/>
        <v>110499069.5</v>
      </c>
      <c r="BH31" s="55">
        <v>2620900808</v>
      </c>
      <c r="BI31" s="51">
        <f t="shared" si="4"/>
        <v>23819268</v>
      </c>
      <c r="BJ31" s="51">
        <f t="shared" si="39"/>
        <v>2620900808</v>
      </c>
      <c r="BK31" s="51">
        <f t="shared" si="5"/>
        <v>0</v>
      </c>
      <c r="BL31" s="51">
        <f t="shared" ref="BL31:BL52" si="45">AV31+BE31</f>
        <v>2556552978.9200001</v>
      </c>
      <c r="BM31" s="51">
        <f t="shared" si="7"/>
        <v>-64347829.079999924</v>
      </c>
      <c r="BN31" s="51">
        <f>BN32+BN33+BN34+BN35+BN36+BN37</f>
        <v>2556552978.9200001</v>
      </c>
      <c r="BO31" s="49">
        <v>2512249511.8800001</v>
      </c>
      <c r="BP31" s="51">
        <f t="shared" si="23"/>
        <v>-44303467.039999962</v>
      </c>
      <c r="BQ31" s="51">
        <f>BQ32+BQ33+BQ34+BQ35+BQ36+BQ37</f>
        <v>-48339258.869999759</v>
      </c>
      <c r="BR31" s="51">
        <f t="shared" ref="BR31:BW31" si="46">BR32+BR33+BR34+BR35+BR36+BR37</f>
        <v>-22874848.170000002</v>
      </c>
      <c r="BS31" s="51">
        <f t="shared" si="46"/>
        <v>0</v>
      </c>
      <c r="BT31" s="51">
        <f t="shared" si="46"/>
        <v>2444412</v>
      </c>
      <c r="BU31" s="51">
        <f t="shared" si="46"/>
        <v>24466228</v>
      </c>
      <c r="BV31" s="51"/>
      <c r="BW31" s="51">
        <f t="shared" si="46"/>
        <v>-3470356.52</v>
      </c>
      <c r="BX31" s="51">
        <f t="shared" si="24"/>
        <v>-47773823.559999757</v>
      </c>
      <c r="BY31" s="51">
        <f t="shared" si="25"/>
        <v>-3470356.52</v>
      </c>
      <c r="BZ31" s="54">
        <f t="shared" si="10"/>
        <v>0</v>
      </c>
      <c r="CA31" s="54">
        <f t="shared" si="26"/>
        <v>2508779155.3600001</v>
      </c>
      <c r="CB31" s="49">
        <v>2495025403.98</v>
      </c>
      <c r="CC31" s="51">
        <f t="shared" si="27"/>
        <v>-13753751.380000114</v>
      </c>
      <c r="CD31" s="51">
        <f>CD32+CD33+CD34+CD35+CD36+CD37</f>
        <v>1627120.19</v>
      </c>
      <c r="CE31" s="51">
        <f>CE32+CE33+CE34+CE35+CE36+CE37</f>
        <v>-15380871.57</v>
      </c>
      <c r="CF31" s="51">
        <f>CF32+CF33+CF34+CF35+CF36+CF37</f>
        <v>0</v>
      </c>
      <c r="CG31" s="51">
        <f>CG32+CG33+CG34+CG35+CG36+CG37</f>
        <v>1285638.99</v>
      </c>
      <c r="CH31" s="51">
        <f>CH32+CH33+CH34+CH35+CH36+CH37</f>
        <v>0</v>
      </c>
      <c r="CI31" s="51">
        <f t="shared" si="28"/>
        <v>-12468112.390000001</v>
      </c>
      <c r="CJ31" s="51">
        <f t="shared" si="29"/>
        <v>1285638.99</v>
      </c>
      <c r="CK31" s="51">
        <f t="shared" si="11"/>
        <v>-47773823.559999943</v>
      </c>
      <c r="CL31" s="54">
        <f t="shared" si="30"/>
        <v>2496311042.9700003</v>
      </c>
      <c r="CM31" s="51">
        <f t="shared" si="12"/>
        <v>-12468112.389999866</v>
      </c>
      <c r="CN31" s="51">
        <f t="shared" si="31"/>
        <v>9728572.470000267</v>
      </c>
      <c r="CO31" s="51">
        <f t="shared" si="32"/>
        <v>2496311042.9700003</v>
      </c>
    </row>
    <row r="32" spans="1:93" x14ac:dyDescent="0.25">
      <c r="A32" s="56" t="s">
        <v>259</v>
      </c>
      <c r="B32" s="57" t="s">
        <v>99</v>
      </c>
      <c r="C32" s="58">
        <v>949061874</v>
      </c>
      <c r="D32" s="59"/>
      <c r="E32" s="60"/>
      <c r="F32" s="60"/>
      <c r="G32" s="60"/>
      <c r="H32" s="60"/>
      <c r="I32" s="60"/>
      <c r="J32" s="60"/>
      <c r="K32" s="60"/>
      <c r="L32" s="61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2"/>
      <c r="X32" s="60"/>
      <c r="Y32" s="60"/>
      <c r="Z32" s="60"/>
      <c r="AA32" s="60"/>
      <c r="AB32" s="60"/>
      <c r="AC32" s="60"/>
      <c r="AD32" s="60"/>
      <c r="AE32" s="62">
        <v>1089277101</v>
      </c>
      <c r="AF32" s="60">
        <f t="shared" si="0"/>
        <v>140215227</v>
      </c>
      <c r="AG32" s="60"/>
      <c r="AH32" s="60">
        <v>140215227</v>
      </c>
      <c r="AI32" s="60"/>
      <c r="AJ32" s="60"/>
      <c r="AK32" s="60">
        <f t="shared" si="13"/>
        <v>140215227</v>
      </c>
      <c r="AL32" s="60">
        <f t="shared" si="14"/>
        <v>0</v>
      </c>
      <c r="AM32" s="63">
        <f t="shared" si="44"/>
        <v>1089277101</v>
      </c>
      <c r="AN32" s="58">
        <v>1089191428.0699999</v>
      </c>
      <c r="AO32" s="60">
        <f t="shared" si="15"/>
        <v>-85672.930000066757</v>
      </c>
      <c r="AP32" s="60">
        <v>-85672.93</v>
      </c>
      <c r="AQ32" s="60"/>
      <c r="AR32" s="60"/>
      <c r="AS32" s="60">
        <v>9371650</v>
      </c>
      <c r="AT32" s="60">
        <f t="shared" si="16"/>
        <v>9285977.0699999332</v>
      </c>
      <c r="AU32" s="60">
        <f t="shared" si="17"/>
        <v>9371650</v>
      </c>
      <c r="AV32" s="60">
        <f t="shared" si="34"/>
        <v>1098563078.0699999</v>
      </c>
      <c r="AW32" s="60">
        <f t="shared" si="34"/>
        <v>1098563078.0699999</v>
      </c>
      <c r="AX32" s="60">
        <f t="shared" si="38"/>
        <v>1098563078.0699999</v>
      </c>
      <c r="AY32" s="58">
        <v>1027306533.91</v>
      </c>
      <c r="AZ32" s="60">
        <f t="shared" si="35"/>
        <v>-71256544.159999967</v>
      </c>
      <c r="BA32" s="60">
        <v>-3977485.16</v>
      </c>
      <c r="BB32" s="60">
        <v>-67279059</v>
      </c>
      <c r="BC32" s="60"/>
      <c r="BD32" s="60">
        <v>1757912.49</v>
      </c>
      <c r="BE32" s="60">
        <f t="shared" si="20"/>
        <v>-69498631.670000002</v>
      </c>
      <c r="BF32" s="60">
        <f t="shared" si="21"/>
        <v>1757912.49</v>
      </c>
      <c r="BG32" s="63">
        <f t="shared" si="3"/>
        <v>140215227</v>
      </c>
      <c r="BH32" s="64">
        <v>1098563078.0699999</v>
      </c>
      <c r="BI32" s="60">
        <f t="shared" si="4"/>
        <v>9285977.0699999332</v>
      </c>
      <c r="BJ32" s="60">
        <f t="shared" si="39"/>
        <v>1098563078.0699999</v>
      </c>
      <c r="BK32" s="60">
        <f t="shared" si="5"/>
        <v>0</v>
      </c>
      <c r="BL32" s="60">
        <f t="shared" si="45"/>
        <v>1029064446.4</v>
      </c>
      <c r="BM32" s="60">
        <f t="shared" si="7"/>
        <v>-69498631.669999957</v>
      </c>
      <c r="BN32" s="60">
        <v>1029064446.4</v>
      </c>
      <c r="BO32" s="58">
        <v>993627786.29999995</v>
      </c>
      <c r="BP32" s="60">
        <f t="shared" si="23"/>
        <v>-35436660.100000024</v>
      </c>
      <c r="BQ32" s="60">
        <f>BP32-BR32-BU32</f>
        <v>9582708.8999999762</v>
      </c>
      <c r="BR32" s="60">
        <v>-52123597</v>
      </c>
      <c r="BS32" s="60"/>
      <c r="BT32" s="60"/>
      <c r="BU32" s="60">
        <v>7104228</v>
      </c>
      <c r="BV32" s="60"/>
      <c r="BW32" s="60"/>
      <c r="BX32" s="60">
        <f t="shared" si="24"/>
        <v>-35436660.100000024</v>
      </c>
      <c r="BY32" s="60">
        <f t="shared" si="25"/>
        <v>0</v>
      </c>
      <c r="BZ32" s="63">
        <f t="shared" si="10"/>
        <v>0</v>
      </c>
      <c r="CA32" s="63">
        <f t="shared" si="26"/>
        <v>993627786.29999995</v>
      </c>
      <c r="CB32" s="58">
        <v>993537938.23000002</v>
      </c>
      <c r="CC32" s="60">
        <f t="shared" si="27"/>
        <v>-89848.069999933243</v>
      </c>
      <c r="CD32" s="60">
        <v>0</v>
      </c>
      <c r="CE32" s="60">
        <v>-89848.07</v>
      </c>
      <c r="CF32" s="60"/>
      <c r="CG32" s="60"/>
      <c r="CH32" s="60"/>
      <c r="CI32" s="60">
        <f t="shared" si="28"/>
        <v>-89848.07</v>
      </c>
      <c r="CJ32" s="60">
        <f t="shared" si="29"/>
        <v>0</v>
      </c>
      <c r="CK32" s="60">
        <f t="shared" si="11"/>
        <v>-35436660.100000024</v>
      </c>
      <c r="CL32" s="63">
        <f t="shared" si="30"/>
        <v>993537938.2299999</v>
      </c>
      <c r="CM32" s="60">
        <f t="shared" si="12"/>
        <v>-89848.070000052452</v>
      </c>
      <c r="CN32" s="60">
        <f t="shared" si="31"/>
        <v>44476064.2299999</v>
      </c>
      <c r="CO32" s="60">
        <f t="shared" si="32"/>
        <v>993537938.2299999</v>
      </c>
    </row>
    <row r="33" spans="1:93" x14ac:dyDescent="0.25">
      <c r="A33" s="56" t="s">
        <v>260</v>
      </c>
      <c r="B33" s="57" t="s">
        <v>100</v>
      </c>
      <c r="C33" s="58">
        <v>1164359523.5</v>
      </c>
      <c r="D33" s="59"/>
      <c r="E33" s="60"/>
      <c r="F33" s="60"/>
      <c r="G33" s="60"/>
      <c r="H33" s="60"/>
      <c r="I33" s="60"/>
      <c r="J33" s="60"/>
      <c r="K33" s="60"/>
      <c r="L33" s="61"/>
      <c r="M33" s="60"/>
      <c r="N33" s="60"/>
      <c r="O33" s="60"/>
      <c r="P33" s="60"/>
      <c r="Q33" s="71"/>
      <c r="R33" s="71"/>
      <c r="S33" s="60"/>
      <c r="T33" s="60"/>
      <c r="U33" s="60"/>
      <c r="V33" s="60"/>
      <c r="W33" s="62"/>
      <c r="X33" s="60"/>
      <c r="Y33" s="60"/>
      <c r="Z33" s="60"/>
      <c r="AA33" s="60"/>
      <c r="AB33" s="60"/>
      <c r="AC33" s="60"/>
      <c r="AD33" s="60"/>
      <c r="AE33" s="62">
        <v>1126093797</v>
      </c>
      <c r="AF33" s="60">
        <f t="shared" si="0"/>
        <v>-38265726.5</v>
      </c>
      <c r="AG33" s="60"/>
      <c r="AH33" s="60">
        <v>-38265726.5</v>
      </c>
      <c r="AI33" s="60"/>
      <c r="AJ33" s="60">
        <v>5401557</v>
      </c>
      <c r="AK33" s="60">
        <f t="shared" si="13"/>
        <v>-32864169.5</v>
      </c>
      <c r="AL33" s="60">
        <f t="shared" si="14"/>
        <v>5401557</v>
      </c>
      <c r="AM33" s="63">
        <f t="shared" si="44"/>
        <v>1131495354</v>
      </c>
      <c r="AN33" s="58">
        <v>1131572985.03</v>
      </c>
      <c r="AO33" s="60">
        <f t="shared" si="15"/>
        <v>77631.02999997139</v>
      </c>
      <c r="AP33" s="60">
        <v>77631.03</v>
      </c>
      <c r="AQ33" s="60"/>
      <c r="AR33" s="60"/>
      <c r="AS33" s="60">
        <v>7018050</v>
      </c>
      <c r="AT33" s="60">
        <f t="shared" si="16"/>
        <v>7095681.0299999714</v>
      </c>
      <c r="AU33" s="60">
        <f t="shared" si="17"/>
        <v>7018050</v>
      </c>
      <c r="AV33" s="60">
        <f t="shared" si="34"/>
        <v>1138591035.03</v>
      </c>
      <c r="AW33" s="60">
        <f t="shared" si="34"/>
        <v>1138591035.03</v>
      </c>
      <c r="AX33" s="60">
        <f t="shared" si="38"/>
        <v>1138591035.03</v>
      </c>
      <c r="AY33" s="58">
        <v>1140720607.6199999</v>
      </c>
      <c r="AZ33" s="60">
        <f t="shared" si="35"/>
        <v>2129572.5899999142</v>
      </c>
      <c r="BA33" s="60">
        <v>2129572.59</v>
      </c>
      <c r="BB33" s="60"/>
      <c r="BC33" s="60"/>
      <c r="BD33" s="60"/>
      <c r="BE33" s="60">
        <f t="shared" si="20"/>
        <v>2129572.59</v>
      </c>
      <c r="BF33" s="60">
        <f t="shared" si="21"/>
        <v>0</v>
      </c>
      <c r="BG33" s="63">
        <f t="shared" si="3"/>
        <v>-32864169.5</v>
      </c>
      <c r="BH33" s="64">
        <v>1138591035.03</v>
      </c>
      <c r="BI33" s="60">
        <f t="shared" si="4"/>
        <v>7095681.0299999714</v>
      </c>
      <c r="BJ33" s="60">
        <f t="shared" si="39"/>
        <v>1138591035.03</v>
      </c>
      <c r="BK33" s="60">
        <f t="shared" si="5"/>
        <v>0</v>
      </c>
      <c r="BL33" s="60">
        <f t="shared" si="45"/>
        <v>1140720607.6199999</v>
      </c>
      <c r="BM33" s="60">
        <f t="shared" si="7"/>
        <v>2129572.5899999142</v>
      </c>
      <c r="BN33" s="60">
        <v>1140720607.6199999</v>
      </c>
      <c r="BO33" s="58">
        <v>1174312206.8800001</v>
      </c>
      <c r="BP33" s="60">
        <f t="shared" si="23"/>
        <v>33591599.260000229</v>
      </c>
      <c r="BQ33" s="60">
        <f>BP33-BR33-BU33</f>
        <v>-11367649.739999771</v>
      </c>
      <c r="BR33" s="60">
        <v>29248749</v>
      </c>
      <c r="BS33" s="60"/>
      <c r="BT33" s="60"/>
      <c r="BU33" s="60">
        <v>15710500</v>
      </c>
      <c r="BV33" s="60"/>
      <c r="BW33" s="60">
        <v>-3299666.81</v>
      </c>
      <c r="BX33" s="60">
        <f t="shared" si="24"/>
        <v>30291932.45000023</v>
      </c>
      <c r="BY33" s="60">
        <f t="shared" si="25"/>
        <v>-3299666.81</v>
      </c>
      <c r="BZ33" s="63">
        <f t="shared" si="10"/>
        <v>0</v>
      </c>
      <c r="CA33" s="63">
        <f t="shared" si="26"/>
        <v>1171012540.0700002</v>
      </c>
      <c r="CB33" s="58">
        <v>1171285960.0699999</v>
      </c>
      <c r="CC33" s="60">
        <f t="shared" si="27"/>
        <v>273419.99999976158</v>
      </c>
      <c r="CD33" s="60">
        <v>0</v>
      </c>
      <c r="CE33" s="60">
        <v>273420</v>
      </c>
      <c r="CF33" s="60"/>
      <c r="CG33" s="60"/>
      <c r="CH33" s="60"/>
      <c r="CI33" s="60">
        <f t="shared" si="28"/>
        <v>273420</v>
      </c>
      <c r="CJ33" s="60">
        <f t="shared" si="29"/>
        <v>0</v>
      </c>
      <c r="CK33" s="60">
        <f t="shared" si="11"/>
        <v>30291932.450000286</v>
      </c>
      <c r="CL33" s="63">
        <f t="shared" si="30"/>
        <v>1171285960.0700002</v>
      </c>
      <c r="CM33" s="60">
        <f t="shared" si="12"/>
        <v>273420</v>
      </c>
      <c r="CN33" s="60">
        <f t="shared" si="31"/>
        <v>6926436.5700001717</v>
      </c>
      <c r="CO33" s="60">
        <f t="shared" si="32"/>
        <v>1171285960.0700002</v>
      </c>
    </row>
    <row r="34" spans="1:93" x14ac:dyDescent="0.25">
      <c r="A34" s="56" t="s">
        <v>261</v>
      </c>
      <c r="B34" s="57" t="s">
        <v>101</v>
      </c>
      <c r="C34" s="58">
        <v>276760513</v>
      </c>
      <c r="D34" s="59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2"/>
      <c r="X34" s="60"/>
      <c r="Y34" s="60"/>
      <c r="Z34" s="60"/>
      <c r="AA34" s="60"/>
      <c r="AB34" s="60"/>
      <c r="AC34" s="60"/>
      <c r="AD34" s="60"/>
      <c r="AE34" s="62">
        <v>279428760</v>
      </c>
      <c r="AF34" s="60">
        <f t="shared" si="0"/>
        <v>2668247</v>
      </c>
      <c r="AG34" s="60"/>
      <c r="AH34" s="60">
        <v>2668247</v>
      </c>
      <c r="AI34" s="60"/>
      <c r="AJ34" s="60"/>
      <c r="AK34" s="60">
        <f t="shared" si="13"/>
        <v>2668247</v>
      </c>
      <c r="AL34" s="60">
        <f t="shared" si="14"/>
        <v>0</v>
      </c>
      <c r="AM34" s="63">
        <f t="shared" si="44"/>
        <v>279428760</v>
      </c>
      <c r="AN34" s="58">
        <v>279436801.89999998</v>
      </c>
      <c r="AO34" s="60">
        <f t="shared" si="15"/>
        <v>8041.8999999761581</v>
      </c>
      <c r="AP34" s="60">
        <v>8041.9</v>
      </c>
      <c r="AQ34" s="60"/>
      <c r="AR34" s="60"/>
      <c r="AS34" s="60">
        <v>4255200</v>
      </c>
      <c r="AT34" s="60">
        <f t="shared" si="16"/>
        <v>4263241.8999999762</v>
      </c>
      <c r="AU34" s="60">
        <f t="shared" si="17"/>
        <v>4255200</v>
      </c>
      <c r="AV34" s="60">
        <f t="shared" si="34"/>
        <v>283692001.89999998</v>
      </c>
      <c r="AW34" s="60">
        <f t="shared" si="34"/>
        <v>283692001.89999998</v>
      </c>
      <c r="AX34" s="60">
        <f t="shared" si="38"/>
        <v>283692001.89999998</v>
      </c>
      <c r="AY34" s="58">
        <v>284485231.89999998</v>
      </c>
      <c r="AZ34" s="60">
        <f t="shared" si="35"/>
        <v>793230</v>
      </c>
      <c r="BA34" s="60">
        <v>90000</v>
      </c>
      <c r="BB34" s="60">
        <v>703230</v>
      </c>
      <c r="BC34" s="60"/>
      <c r="BD34" s="60">
        <v>2228000</v>
      </c>
      <c r="BE34" s="60">
        <f t="shared" si="20"/>
        <v>3021230</v>
      </c>
      <c r="BF34" s="60">
        <f t="shared" si="21"/>
        <v>2228000</v>
      </c>
      <c r="BG34" s="63">
        <f t="shared" si="3"/>
        <v>2668247</v>
      </c>
      <c r="BH34" s="64">
        <v>283692001.89999998</v>
      </c>
      <c r="BI34" s="60">
        <f t="shared" si="4"/>
        <v>4263241.8999999762</v>
      </c>
      <c r="BJ34" s="60">
        <f t="shared" si="39"/>
        <v>283692001.89999998</v>
      </c>
      <c r="BK34" s="60">
        <f t="shared" si="5"/>
        <v>0</v>
      </c>
      <c r="BL34" s="60">
        <f t="shared" si="45"/>
        <v>286713231.89999998</v>
      </c>
      <c r="BM34" s="60">
        <f t="shared" si="7"/>
        <v>3021230</v>
      </c>
      <c r="BN34" s="60">
        <v>286713231.89999998</v>
      </c>
      <c r="BO34" s="58">
        <v>255041221.80000001</v>
      </c>
      <c r="BP34" s="60">
        <f t="shared" si="23"/>
        <v>-31672010.099999964</v>
      </c>
      <c r="BQ34" s="60">
        <f>BP34-BR34-BT34-BU34</f>
        <v>-33969909.929999962</v>
      </c>
      <c r="BR34" s="60">
        <v>-0.17</v>
      </c>
      <c r="BS34" s="60"/>
      <c r="BT34" s="60">
        <v>646400</v>
      </c>
      <c r="BU34" s="60">
        <v>1651500</v>
      </c>
      <c r="BV34" s="60"/>
      <c r="BW34" s="60"/>
      <c r="BX34" s="60">
        <f t="shared" si="24"/>
        <v>-31672010.099999964</v>
      </c>
      <c r="BY34" s="60">
        <f t="shared" si="25"/>
        <v>0</v>
      </c>
      <c r="BZ34" s="63">
        <f t="shared" si="10"/>
        <v>0</v>
      </c>
      <c r="CA34" s="63">
        <f t="shared" si="26"/>
        <v>255041221.80000001</v>
      </c>
      <c r="CB34" s="58">
        <v>256738341.99000001</v>
      </c>
      <c r="CC34" s="60">
        <f t="shared" si="27"/>
        <v>1697120.1899999976</v>
      </c>
      <c r="CD34" s="60">
        <v>1697120.19</v>
      </c>
      <c r="CE34" s="60"/>
      <c r="CF34" s="60"/>
      <c r="CG34" s="60">
        <v>1285638.99</v>
      </c>
      <c r="CH34" s="60"/>
      <c r="CI34" s="60">
        <f t="shared" si="28"/>
        <v>2982759.1799999997</v>
      </c>
      <c r="CJ34" s="60">
        <f t="shared" si="29"/>
        <v>1285638.99</v>
      </c>
      <c r="CK34" s="60">
        <f t="shared" si="11"/>
        <v>-31672010.099999964</v>
      </c>
      <c r="CL34" s="63">
        <f t="shared" si="30"/>
        <v>258023980.98000002</v>
      </c>
      <c r="CM34" s="60">
        <f t="shared" si="12"/>
        <v>2982759.1800000072</v>
      </c>
      <c r="CN34" s="60">
        <f t="shared" si="31"/>
        <v>-18736532.019999981</v>
      </c>
      <c r="CO34" s="60">
        <f t="shared" si="32"/>
        <v>258023980.98000002</v>
      </c>
    </row>
    <row r="35" spans="1:93" ht="24" x14ac:dyDescent="0.25">
      <c r="A35" s="56" t="s">
        <v>262</v>
      </c>
      <c r="B35" s="57" t="s">
        <v>102</v>
      </c>
      <c r="C35" s="58">
        <v>400000</v>
      </c>
      <c r="D35" s="59"/>
      <c r="E35" s="60"/>
      <c r="F35" s="60"/>
      <c r="G35" s="60"/>
      <c r="H35" s="60"/>
      <c r="I35" s="60"/>
      <c r="J35" s="60"/>
      <c r="K35" s="60"/>
      <c r="L35" s="61"/>
      <c r="M35" s="60"/>
      <c r="N35" s="60"/>
      <c r="O35" s="60"/>
      <c r="P35" s="60"/>
      <c r="Q35" s="71"/>
      <c r="R35" s="71"/>
      <c r="S35" s="60"/>
      <c r="T35" s="60"/>
      <c r="U35" s="60"/>
      <c r="V35" s="60"/>
      <c r="W35" s="62"/>
      <c r="X35" s="60"/>
      <c r="Y35" s="60"/>
      <c r="Z35" s="60"/>
      <c r="AA35" s="60"/>
      <c r="AB35" s="60"/>
      <c r="AC35" s="60"/>
      <c r="AD35" s="60"/>
      <c r="AE35" s="62">
        <v>400000</v>
      </c>
      <c r="AF35" s="60">
        <f t="shared" si="0"/>
        <v>0</v>
      </c>
      <c r="AG35" s="60"/>
      <c r="AH35" s="60"/>
      <c r="AI35" s="60"/>
      <c r="AJ35" s="60"/>
      <c r="AK35" s="60">
        <f t="shared" si="13"/>
        <v>0</v>
      </c>
      <c r="AL35" s="60">
        <f t="shared" si="14"/>
        <v>0</v>
      </c>
      <c r="AM35" s="63">
        <f t="shared" si="44"/>
        <v>400000</v>
      </c>
      <c r="AN35" s="58">
        <v>549000</v>
      </c>
      <c r="AO35" s="60">
        <f t="shared" si="15"/>
        <v>149000</v>
      </c>
      <c r="AP35" s="60">
        <v>149000</v>
      </c>
      <c r="AQ35" s="60"/>
      <c r="AR35" s="60"/>
      <c r="AS35" s="60"/>
      <c r="AT35" s="60">
        <f t="shared" si="16"/>
        <v>149000</v>
      </c>
      <c r="AU35" s="60">
        <f t="shared" si="17"/>
        <v>0</v>
      </c>
      <c r="AV35" s="60">
        <f t="shared" si="34"/>
        <v>549000</v>
      </c>
      <c r="AW35" s="60">
        <f t="shared" si="34"/>
        <v>549000</v>
      </c>
      <c r="AX35" s="60">
        <f t="shared" si="38"/>
        <v>549000</v>
      </c>
      <c r="AY35" s="58">
        <v>549000</v>
      </c>
      <c r="AZ35" s="60">
        <f t="shared" si="35"/>
        <v>0</v>
      </c>
      <c r="BA35" s="60"/>
      <c r="BB35" s="60"/>
      <c r="BC35" s="60"/>
      <c r="BD35" s="60"/>
      <c r="BE35" s="60">
        <f t="shared" si="20"/>
        <v>0</v>
      </c>
      <c r="BF35" s="60">
        <f t="shared" si="21"/>
        <v>0</v>
      </c>
      <c r="BG35" s="63">
        <f t="shared" si="3"/>
        <v>0</v>
      </c>
      <c r="BH35" s="64">
        <v>549000</v>
      </c>
      <c r="BI35" s="60">
        <f t="shared" si="4"/>
        <v>149000</v>
      </c>
      <c r="BJ35" s="60">
        <f t="shared" si="39"/>
        <v>549000</v>
      </c>
      <c r="BK35" s="60">
        <f t="shared" si="5"/>
        <v>0</v>
      </c>
      <c r="BL35" s="60">
        <f t="shared" si="45"/>
        <v>549000</v>
      </c>
      <c r="BM35" s="60">
        <f t="shared" si="7"/>
        <v>0</v>
      </c>
      <c r="BN35" s="60">
        <f>AW35+BF35</f>
        <v>549000</v>
      </c>
      <c r="BO35" s="58">
        <v>515410</v>
      </c>
      <c r="BP35" s="60">
        <f t="shared" si="23"/>
        <v>-33590</v>
      </c>
      <c r="BQ35" s="60">
        <v>-33590</v>
      </c>
      <c r="BR35" s="60"/>
      <c r="BS35" s="60"/>
      <c r="BT35" s="60"/>
      <c r="BU35" s="60"/>
      <c r="BV35" s="60"/>
      <c r="BW35" s="60"/>
      <c r="BX35" s="60">
        <f t="shared" si="24"/>
        <v>-33590</v>
      </c>
      <c r="BY35" s="60">
        <f t="shared" si="25"/>
        <v>0</v>
      </c>
      <c r="BZ35" s="63">
        <f t="shared" si="10"/>
        <v>0</v>
      </c>
      <c r="CA35" s="63">
        <f t="shared" si="26"/>
        <v>515410</v>
      </c>
      <c r="CB35" s="58">
        <v>645410</v>
      </c>
      <c r="CC35" s="60">
        <f t="shared" si="27"/>
        <v>130000</v>
      </c>
      <c r="CD35" s="60">
        <v>130000</v>
      </c>
      <c r="CE35" s="60"/>
      <c r="CF35" s="60"/>
      <c r="CG35" s="60"/>
      <c r="CH35" s="60"/>
      <c r="CI35" s="60">
        <f t="shared" si="28"/>
        <v>130000</v>
      </c>
      <c r="CJ35" s="60">
        <f t="shared" si="29"/>
        <v>0</v>
      </c>
      <c r="CK35" s="60">
        <f t="shared" si="11"/>
        <v>-33590</v>
      </c>
      <c r="CL35" s="63">
        <f t="shared" si="30"/>
        <v>645410</v>
      </c>
      <c r="CM35" s="60">
        <f t="shared" si="12"/>
        <v>130000</v>
      </c>
      <c r="CN35" s="60">
        <f t="shared" si="31"/>
        <v>245410</v>
      </c>
      <c r="CO35" s="60">
        <f t="shared" si="32"/>
        <v>645410</v>
      </c>
    </row>
    <row r="36" spans="1:93" x14ac:dyDescent="0.25">
      <c r="A36" s="56" t="s">
        <v>263</v>
      </c>
      <c r="B36" s="57" t="s">
        <v>103</v>
      </c>
      <c r="C36" s="58">
        <v>31538058</v>
      </c>
      <c r="D36" s="59"/>
      <c r="E36" s="60"/>
      <c r="F36" s="60"/>
      <c r="G36" s="60"/>
      <c r="H36" s="60"/>
      <c r="I36" s="60"/>
      <c r="J36" s="60"/>
      <c r="K36" s="60"/>
      <c r="L36" s="61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2"/>
      <c r="X36" s="60"/>
      <c r="Y36" s="60"/>
      <c r="Z36" s="60"/>
      <c r="AA36" s="60"/>
      <c r="AB36" s="60"/>
      <c r="AC36" s="60"/>
      <c r="AD36" s="60"/>
      <c r="AE36" s="62">
        <v>31538058</v>
      </c>
      <c r="AF36" s="60">
        <f t="shared" si="0"/>
        <v>0</v>
      </c>
      <c r="AG36" s="60"/>
      <c r="AH36" s="60"/>
      <c r="AI36" s="60"/>
      <c r="AJ36" s="60">
        <v>396000</v>
      </c>
      <c r="AK36" s="60">
        <f t="shared" si="13"/>
        <v>396000</v>
      </c>
      <c r="AL36" s="60">
        <f t="shared" si="14"/>
        <v>396000</v>
      </c>
      <c r="AM36" s="63">
        <f t="shared" si="44"/>
        <v>31934058</v>
      </c>
      <c r="AN36" s="58">
        <v>31934058</v>
      </c>
      <c r="AO36" s="60">
        <f t="shared" si="15"/>
        <v>0</v>
      </c>
      <c r="AP36" s="60"/>
      <c r="AQ36" s="60"/>
      <c r="AR36" s="60">
        <v>3025368</v>
      </c>
      <c r="AS36" s="60"/>
      <c r="AT36" s="60">
        <f t="shared" si="16"/>
        <v>3025368</v>
      </c>
      <c r="AU36" s="60">
        <f t="shared" si="17"/>
        <v>3025368</v>
      </c>
      <c r="AV36" s="60">
        <f t="shared" si="34"/>
        <v>34959426</v>
      </c>
      <c r="AW36" s="60">
        <f t="shared" si="34"/>
        <v>34959426</v>
      </c>
      <c r="AX36" s="60">
        <f t="shared" si="38"/>
        <v>34959426</v>
      </c>
      <c r="AY36" s="58">
        <v>34959426</v>
      </c>
      <c r="AZ36" s="60">
        <f t="shared" si="35"/>
        <v>0</v>
      </c>
      <c r="BA36" s="60"/>
      <c r="BB36" s="60"/>
      <c r="BC36" s="60"/>
      <c r="BD36" s="60"/>
      <c r="BE36" s="60">
        <f t="shared" si="20"/>
        <v>0</v>
      </c>
      <c r="BF36" s="60">
        <f t="shared" si="21"/>
        <v>0</v>
      </c>
      <c r="BG36" s="63">
        <f t="shared" si="3"/>
        <v>396000</v>
      </c>
      <c r="BH36" s="64">
        <v>34959426</v>
      </c>
      <c r="BI36" s="60">
        <f t="shared" si="4"/>
        <v>3025368</v>
      </c>
      <c r="BJ36" s="60">
        <f t="shared" si="39"/>
        <v>34959426</v>
      </c>
      <c r="BK36" s="60">
        <f t="shared" si="5"/>
        <v>0</v>
      </c>
      <c r="BL36" s="60">
        <f t="shared" si="45"/>
        <v>34959426</v>
      </c>
      <c r="BM36" s="60">
        <f t="shared" si="7"/>
        <v>0</v>
      </c>
      <c r="BN36" s="60">
        <f>AW36+BF36</f>
        <v>34959426</v>
      </c>
      <c r="BO36" s="58">
        <v>28048596.899999999</v>
      </c>
      <c r="BP36" s="60">
        <f t="shared" si="23"/>
        <v>-6910829.1000000015</v>
      </c>
      <c r="BQ36" s="60">
        <v>-6910829.0999999996</v>
      </c>
      <c r="BR36" s="60"/>
      <c r="BS36" s="60"/>
      <c r="BT36" s="60"/>
      <c r="BU36" s="60"/>
      <c r="BV36" s="60"/>
      <c r="BW36" s="60"/>
      <c r="BX36" s="60">
        <f t="shared" si="24"/>
        <v>-6910829.0999999996</v>
      </c>
      <c r="BY36" s="60">
        <f t="shared" si="25"/>
        <v>0</v>
      </c>
      <c r="BZ36" s="63">
        <f t="shared" si="10"/>
        <v>0</v>
      </c>
      <c r="CA36" s="63">
        <f t="shared" si="26"/>
        <v>28048596.899999999</v>
      </c>
      <c r="CB36" s="58">
        <v>12484153.4</v>
      </c>
      <c r="CC36" s="60">
        <f t="shared" si="27"/>
        <v>-15564443.499999998</v>
      </c>
      <c r="CD36" s="60">
        <v>0</v>
      </c>
      <c r="CE36" s="60">
        <v>-15564443.5</v>
      </c>
      <c r="CF36" s="60"/>
      <c r="CG36" s="60"/>
      <c r="CH36" s="60"/>
      <c r="CI36" s="60">
        <f t="shared" si="28"/>
        <v>-15564443.5</v>
      </c>
      <c r="CJ36" s="60">
        <f t="shared" si="29"/>
        <v>0</v>
      </c>
      <c r="CK36" s="60">
        <f t="shared" si="11"/>
        <v>-6910829.1000000015</v>
      </c>
      <c r="CL36" s="63">
        <f t="shared" si="30"/>
        <v>12484153.399999999</v>
      </c>
      <c r="CM36" s="60">
        <f t="shared" si="12"/>
        <v>-15564443.5</v>
      </c>
      <c r="CN36" s="60">
        <f t="shared" si="31"/>
        <v>-19053904.600000001</v>
      </c>
      <c r="CO36" s="60">
        <f t="shared" si="32"/>
        <v>12484153.399999999</v>
      </c>
    </row>
    <row r="37" spans="1:93" x14ac:dyDescent="0.25">
      <c r="A37" s="56" t="s">
        <v>264</v>
      </c>
      <c r="B37" s="57" t="s">
        <v>104</v>
      </c>
      <c r="C37" s="58">
        <v>64462502</v>
      </c>
      <c r="D37" s="59"/>
      <c r="E37" s="60"/>
      <c r="F37" s="60"/>
      <c r="G37" s="60"/>
      <c r="H37" s="60"/>
      <c r="I37" s="60"/>
      <c r="J37" s="60"/>
      <c r="K37" s="60"/>
      <c r="L37" s="61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2"/>
      <c r="X37" s="60"/>
      <c r="Y37" s="60"/>
      <c r="Z37" s="60"/>
      <c r="AA37" s="60"/>
      <c r="AB37" s="60"/>
      <c r="AC37" s="60"/>
      <c r="AD37" s="60"/>
      <c r="AE37" s="62">
        <v>64546267</v>
      </c>
      <c r="AF37" s="60">
        <f t="shared" si="0"/>
        <v>83765</v>
      </c>
      <c r="AG37" s="60"/>
      <c r="AH37" s="60">
        <v>83765</v>
      </c>
      <c r="AI37" s="60"/>
      <c r="AJ37" s="60"/>
      <c r="AK37" s="60">
        <f t="shared" si="13"/>
        <v>83765</v>
      </c>
      <c r="AL37" s="60">
        <f t="shared" si="14"/>
        <v>0</v>
      </c>
      <c r="AM37" s="63">
        <f t="shared" si="44"/>
        <v>64546267</v>
      </c>
      <c r="AN37" s="58">
        <v>64546267</v>
      </c>
      <c r="AO37" s="60">
        <f t="shared" si="15"/>
        <v>0</v>
      </c>
      <c r="AP37" s="60"/>
      <c r="AQ37" s="60"/>
      <c r="AR37" s="60"/>
      <c r="AS37" s="60"/>
      <c r="AT37" s="60">
        <f t="shared" si="16"/>
        <v>0</v>
      </c>
      <c r="AU37" s="60">
        <f t="shared" si="17"/>
        <v>0</v>
      </c>
      <c r="AV37" s="60">
        <f t="shared" si="34"/>
        <v>64546267</v>
      </c>
      <c r="AW37" s="60">
        <f t="shared" si="34"/>
        <v>64546267</v>
      </c>
      <c r="AX37" s="60">
        <f t="shared" si="38"/>
        <v>64546267</v>
      </c>
      <c r="AY37" s="58">
        <v>64546267</v>
      </c>
      <c r="AZ37" s="60">
        <f t="shared" si="35"/>
        <v>0</v>
      </c>
      <c r="BA37" s="60"/>
      <c r="BB37" s="60"/>
      <c r="BC37" s="60"/>
      <c r="BD37" s="60"/>
      <c r="BE37" s="60">
        <f t="shared" si="20"/>
        <v>0</v>
      </c>
      <c r="BF37" s="60">
        <f t="shared" si="21"/>
        <v>0</v>
      </c>
      <c r="BG37" s="63">
        <f t="shared" si="3"/>
        <v>83765</v>
      </c>
      <c r="BH37" s="64">
        <v>64546267</v>
      </c>
      <c r="BI37" s="60">
        <f t="shared" si="4"/>
        <v>0</v>
      </c>
      <c r="BJ37" s="60">
        <f t="shared" si="39"/>
        <v>64546267</v>
      </c>
      <c r="BK37" s="60">
        <f t="shared" si="5"/>
        <v>0</v>
      </c>
      <c r="BL37" s="60">
        <f t="shared" si="45"/>
        <v>64546267</v>
      </c>
      <c r="BM37" s="60">
        <f t="shared" si="7"/>
        <v>0</v>
      </c>
      <c r="BN37" s="60">
        <f>AW37+BF37</f>
        <v>64546267</v>
      </c>
      <c r="BO37" s="58">
        <v>60704290</v>
      </c>
      <c r="BP37" s="60">
        <f t="shared" si="23"/>
        <v>-3841977</v>
      </c>
      <c r="BQ37" s="60">
        <f>BP37-BT37</f>
        <v>-5639989</v>
      </c>
      <c r="BR37" s="60"/>
      <c r="BS37" s="60"/>
      <c r="BT37" s="60">
        <v>1798012</v>
      </c>
      <c r="BU37" s="60"/>
      <c r="BV37" s="60"/>
      <c r="BW37" s="60">
        <v>-170689.71</v>
      </c>
      <c r="BX37" s="60">
        <f t="shared" si="24"/>
        <v>-4012666.71</v>
      </c>
      <c r="BY37" s="60">
        <f t="shared" si="25"/>
        <v>-170689.71</v>
      </c>
      <c r="BZ37" s="63">
        <f t="shared" si="10"/>
        <v>0</v>
      </c>
      <c r="CA37" s="63">
        <f t="shared" si="26"/>
        <v>60533600.289999999</v>
      </c>
      <c r="CB37" s="58">
        <v>60333600.289999999</v>
      </c>
      <c r="CC37" s="60">
        <f t="shared" si="27"/>
        <v>-200000</v>
      </c>
      <c r="CD37" s="60">
        <v>-200000</v>
      </c>
      <c r="CE37" s="60"/>
      <c r="CF37" s="60"/>
      <c r="CG37" s="60"/>
      <c r="CH37" s="60"/>
      <c r="CI37" s="60">
        <f t="shared" si="28"/>
        <v>-200000</v>
      </c>
      <c r="CJ37" s="60">
        <f t="shared" si="29"/>
        <v>0</v>
      </c>
      <c r="CK37" s="60">
        <f t="shared" si="11"/>
        <v>-4012666.7100000009</v>
      </c>
      <c r="CL37" s="63">
        <f t="shared" si="30"/>
        <v>60333600.289999999</v>
      </c>
      <c r="CM37" s="60">
        <f t="shared" si="12"/>
        <v>-200000</v>
      </c>
      <c r="CN37" s="60">
        <f t="shared" si="31"/>
        <v>-4128901.7100000009</v>
      </c>
      <c r="CO37" s="60">
        <f t="shared" si="32"/>
        <v>60333600.289999999</v>
      </c>
    </row>
    <row r="38" spans="1:93" x14ac:dyDescent="0.25">
      <c r="A38" s="67" t="s">
        <v>265</v>
      </c>
      <c r="B38" s="48" t="s">
        <v>105</v>
      </c>
      <c r="C38" s="49">
        <v>298245669.63999999</v>
      </c>
      <c r="D38" s="50"/>
      <c r="E38" s="51"/>
      <c r="F38" s="51"/>
      <c r="G38" s="51"/>
      <c r="H38" s="51"/>
      <c r="I38" s="51"/>
      <c r="J38" s="51"/>
      <c r="K38" s="51"/>
      <c r="L38" s="52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68"/>
      <c r="X38" s="51"/>
      <c r="Y38" s="51"/>
      <c r="Z38" s="51"/>
      <c r="AA38" s="51"/>
      <c r="AB38" s="51"/>
      <c r="AC38" s="51"/>
      <c r="AD38" s="51"/>
      <c r="AE38" s="68">
        <v>298098947.22000003</v>
      </c>
      <c r="AF38" s="51">
        <f t="shared" si="0"/>
        <v>-146722.41999995708</v>
      </c>
      <c r="AG38" s="51"/>
      <c r="AH38" s="51">
        <f>AH39+AH40</f>
        <v>-146722.42000000001</v>
      </c>
      <c r="AI38" s="51">
        <f>AI39+AI40</f>
        <v>0</v>
      </c>
      <c r="AJ38" s="51">
        <f>AJ39+AJ40</f>
        <v>5751518</v>
      </c>
      <c r="AK38" s="51">
        <f t="shared" si="13"/>
        <v>5604795.5800000429</v>
      </c>
      <c r="AL38" s="51">
        <f t="shared" si="14"/>
        <v>5751518</v>
      </c>
      <c r="AM38" s="54">
        <f t="shared" si="44"/>
        <v>303850465.22000003</v>
      </c>
      <c r="AN38" s="49">
        <v>303850465.22000003</v>
      </c>
      <c r="AO38" s="51">
        <f t="shared" si="15"/>
        <v>0</v>
      </c>
      <c r="AP38" s="51"/>
      <c r="AQ38" s="51"/>
      <c r="AR38" s="51">
        <f>AR39+AR40</f>
        <v>90000</v>
      </c>
      <c r="AS38" s="51">
        <f>AS39+AS40</f>
        <v>3055600</v>
      </c>
      <c r="AT38" s="51">
        <f t="shared" si="16"/>
        <v>3145600</v>
      </c>
      <c r="AU38" s="51">
        <f t="shared" si="17"/>
        <v>3145600</v>
      </c>
      <c r="AV38" s="51">
        <f t="shared" si="34"/>
        <v>306996065.22000003</v>
      </c>
      <c r="AW38" s="51">
        <f t="shared" si="34"/>
        <v>306996065.22000003</v>
      </c>
      <c r="AX38" s="51">
        <f t="shared" si="38"/>
        <v>306996065.22000003</v>
      </c>
      <c r="AY38" s="49">
        <v>306906065.22000003</v>
      </c>
      <c r="AZ38" s="51">
        <f t="shared" si="35"/>
        <v>-90000</v>
      </c>
      <c r="BA38" s="51">
        <f>BA39+BA40</f>
        <v>0</v>
      </c>
      <c r="BB38" s="51">
        <f>BB39+BB40</f>
        <v>-90000</v>
      </c>
      <c r="BC38" s="51">
        <f>BC39+BC40</f>
        <v>-9161638.9299999997</v>
      </c>
      <c r="BD38" s="51">
        <f>BD39+BD40</f>
        <v>16000000</v>
      </c>
      <c r="BE38" s="51">
        <f t="shared" si="20"/>
        <v>6748361.0700000003</v>
      </c>
      <c r="BF38" s="51">
        <f t="shared" si="21"/>
        <v>6838361.0700000003</v>
      </c>
      <c r="BG38" s="54">
        <f t="shared" si="3"/>
        <v>5604795.5800000429</v>
      </c>
      <c r="BH38" s="55">
        <v>306996065.22000003</v>
      </c>
      <c r="BI38" s="51">
        <f t="shared" si="4"/>
        <v>3145600</v>
      </c>
      <c r="BJ38" s="51">
        <f t="shared" si="39"/>
        <v>306996065.22000003</v>
      </c>
      <c r="BK38" s="51">
        <f t="shared" si="5"/>
        <v>0</v>
      </c>
      <c r="BL38" s="51">
        <f t="shared" si="45"/>
        <v>313744426.29000002</v>
      </c>
      <c r="BM38" s="51">
        <f t="shared" si="7"/>
        <v>6748361.0699999928</v>
      </c>
      <c r="BN38" s="51">
        <f>BN39+BN40</f>
        <v>313744426.29000002</v>
      </c>
      <c r="BO38" s="49">
        <v>358922039.20999998</v>
      </c>
      <c r="BP38" s="51">
        <f t="shared" si="23"/>
        <v>45177612.919999957</v>
      </c>
      <c r="BQ38" s="51">
        <f>BQ39+BQ40</f>
        <v>337991.9999999553</v>
      </c>
      <c r="BR38" s="51">
        <f t="shared" ref="BR38:BW38" si="47">BR39+BR40</f>
        <v>37923276.920000002</v>
      </c>
      <c r="BS38" s="51">
        <f t="shared" si="47"/>
        <v>0</v>
      </c>
      <c r="BT38" s="51">
        <f t="shared" si="47"/>
        <v>6916344</v>
      </c>
      <c r="BU38" s="51">
        <f t="shared" si="47"/>
        <v>0</v>
      </c>
      <c r="BV38" s="51"/>
      <c r="BW38" s="51">
        <f t="shared" si="47"/>
        <v>0</v>
      </c>
      <c r="BX38" s="51">
        <f t="shared" si="24"/>
        <v>45177612.919999957</v>
      </c>
      <c r="BY38" s="51">
        <f t="shared" si="25"/>
        <v>0</v>
      </c>
      <c r="BZ38" s="54">
        <f t="shared" si="10"/>
        <v>0</v>
      </c>
      <c r="CA38" s="54">
        <f t="shared" si="26"/>
        <v>358922039.20999998</v>
      </c>
      <c r="CB38" s="49">
        <v>353697908.29000002</v>
      </c>
      <c r="CC38" s="51">
        <f t="shared" si="27"/>
        <v>-5224130.9199999571</v>
      </c>
      <c r="CD38" s="51">
        <f>CD39+CD40</f>
        <v>-530900</v>
      </c>
      <c r="CE38" s="51">
        <f>CE39+CE40</f>
        <v>-4693230.92</v>
      </c>
      <c r="CF38" s="51">
        <f>CF39+CF40</f>
        <v>0</v>
      </c>
      <c r="CG38" s="51">
        <f>CG39+CG40</f>
        <v>7446590</v>
      </c>
      <c r="CH38" s="51">
        <f>CH39+CH40</f>
        <v>0</v>
      </c>
      <c r="CI38" s="51">
        <f t="shared" si="28"/>
        <v>2222459.08</v>
      </c>
      <c r="CJ38" s="51">
        <f t="shared" si="29"/>
        <v>7446590</v>
      </c>
      <c r="CK38" s="51">
        <f t="shared" si="11"/>
        <v>45177612.919999957</v>
      </c>
      <c r="CL38" s="54">
        <f t="shared" si="30"/>
        <v>361144498.28999996</v>
      </c>
      <c r="CM38" s="51">
        <f t="shared" si="12"/>
        <v>2222459.0799999833</v>
      </c>
      <c r="CN38" s="51">
        <f t="shared" si="31"/>
        <v>62898828.649999976</v>
      </c>
      <c r="CO38" s="51">
        <f t="shared" si="32"/>
        <v>361144498.28999996</v>
      </c>
    </row>
    <row r="39" spans="1:93" x14ac:dyDescent="0.25">
      <c r="A39" s="56" t="s">
        <v>266</v>
      </c>
      <c r="B39" s="57" t="s">
        <v>106</v>
      </c>
      <c r="C39" s="58">
        <v>285311669.63999999</v>
      </c>
      <c r="D39" s="59"/>
      <c r="E39" s="60"/>
      <c r="F39" s="60"/>
      <c r="G39" s="60"/>
      <c r="H39" s="60"/>
      <c r="I39" s="60"/>
      <c r="J39" s="60"/>
      <c r="K39" s="60"/>
      <c r="L39" s="61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2"/>
      <c r="X39" s="60"/>
      <c r="Y39" s="60"/>
      <c r="Z39" s="60"/>
      <c r="AA39" s="60"/>
      <c r="AB39" s="60"/>
      <c r="AC39" s="60"/>
      <c r="AD39" s="60"/>
      <c r="AE39" s="62">
        <v>285164947.22000003</v>
      </c>
      <c r="AF39" s="60">
        <f t="shared" si="0"/>
        <v>-146722.41999995708</v>
      </c>
      <c r="AG39" s="60"/>
      <c r="AH39" s="60">
        <v>-146722.42000000001</v>
      </c>
      <c r="AI39" s="60"/>
      <c r="AJ39" s="60">
        <v>5751518</v>
      </c>
      <c r="AK39" s="60">
        <f t="shared" si="13"/>
        <v>5604795.5800000429</v>
      </c>
      <c r="AL39" s="60">
        <f t="shared" si="14"/>
        <v>5751518</v>
      </c>
      <c r="AM39" s="63">
        <f t="shared" si="44"/>
        <v>290916465.22000003</v>
      </c>
      <c r="AN39" s="58">
        <v>290916465.22000003</v>
      </c>
      <c r="AO39" s="60">
        <f t="shared" si="15"/>
        <v>0</v>
      </c>
      <c r="AP39" s="60"/>
      <c r="AQ39" s="60"/>
      <c r="AR39" s="60">
        <v>90000</v>
      </c>
      <c r="AS39" s="60">
        <v>3055600</v>
      </c>
      <c r="AT39" s="60">
        <f t="shared" si="16"/>
        <v>3145600</v>
      </c>
      <c r="AU39" s="60">
        <f t="shared" si="17"/>
        <v>3145600</v>
      </c>
      <c r="AV39" s="60">
        <f t="shared" si="34"/>
        <v>294062065.22000003</v>
      </c>
      <c r="AW39" s="60">
        <f t="shared" si="34"/>
        <v>294062065.22000003</v>
      </c>
      <c r="AX39" s="60">
        <f t="shared" si="38"/>
        <v>294062065.22000003</v>
      </c>
      <c r="AY39" s="58">
        <v>293996565.22000003</v>
      </c>
      <c r="AZ39" s="60">
        <f t="shared" si="35"/>
        <v>-65500</v>
      </c>
      <c r="BA39" s="60">
        <v>24500</v>
      </c>
      <c r="BB39" s="60">
        <v>-90000</v>
      </c>
      <c r="BC39" s="60">
        <v>-9161638.9299999997</v>
      </c>
      <c r="BD39" s="60">
        <v>16000000</v>
      </c>
      <c r="BE39" s="60">
        <f t="shared" si="20"/>
        <v>6772861.0700000003</v>
      </c>
      <c r="BF39" s="60">
        <f t="shared" si="21"/>
        <v>6838361.0700000003</v>
      </c>
      <c r="BG39" s="63">
        <f t="shared" si="3"/>
        <v>5604795.5800000429</v>
      </c>
      <c r="BH39" s="64">
        <v>294062065.22000003</v>
      </c>
      <c r="BI39" s="60">
        <f t="shared" si="4"/>
        <v>3145600</v>
      </c>
      <c r="BJ39" s="60">
        <f t="shared" si="39"/>
        <v>294062065.22000003</v>
      </c>
      <c r="BK39" s="60">
        <f t="shared" si="5"/>
        <v>0</v>
      </c>
      <c r="BL39" s="60">
        <f t="shared" si="45"/>
        <v>300834926.29000002</v>
      </c>
      <c r="BM39" s="60">
        <f t="shared" si="7"/>
        <v>6772861.0699999928</v>
      </c>
      <c r="BN39" s="60">
        <v>300834926.29000002</v>
      </c>
      <c r="BO39" s="58">
        <v>336908595.20999998</v>
      </c>
      <c r="BP39" s="60">
        <f t="shared" si="23"/>
        <v>36073668.919999957</v>
      </c>
      <c r="BQ39" s="60">
        <f>BP39-BR39-BT39</f>
        <v>-8103208.0000000447</v>
      </c>
      <c r="BR39" s="60">
        <v>37923276.920000002</v>
      </c>
      <c r="BS39" s="60"/>
      <c r="BT39" s="60">
        <v>6253600</v>
      </c>
      <c r="BU39" s="60"/>
      <c r="BV39" s="60"/>
      <c r="BW39" s="60"/>
      <c r="BX39" s="60">
        <f t="shared" si="24"/>
        <v>36073668.919999957</v>
      </c>
      <c r="BY39" s="60">
        <f t="shared" si="25"/>
        <v>0</v>
      </c>
      <c r="BZ39" s="63">
        <f t="shared" si="10"/>
        <v>0</v>
      </c>
      <c r="CA39" s="63">
        <f t="shared" si="26"/>
        <v>336908595.20999998</v>
      </c>
      <c r="CB39" s="58">
        <v>332215364.29000002</v>
      </c>
      <c r="CC39" s="60">
        <f t="shared" si="27"/>
        <v>-4693230.9199999571</v>
      </c>
      <c r="CD39" s="60">
        <v>0</v>
      </c>
      <c r="CE39" s="60">
        <v>-4693230.92</v>
      </c>
      <c r="CF39" s="60"/>
      <c r="CG39" s="60">
        <v>7446590</v>
      </c>
      <c r="CH39" s="60"/>
      <c r="CI39" s="60">
        <f t="shared" si="28"/>
        <v>2753359.08</v>
      </c>
      <c r="CJ39" s="60">
        <f t="shared" si="29"/>
        <v>7446590</v>
      </c>
      <c r="CK39" s="60">
        <f t="shared" si="11"/>
        <v>36073668.919999957</v>
      </c>
      <c r="CL39" s="63">
        <f t="shared" si="30"/>
        <v>339661954.28999996</v>
      </c>
      <c r="CM39" s="60">
        <f t="shared" si="12"/>
        <v>2753359.0799999833</v>
      </c>
      <c r="CN39" s="60">
        <f t="shared" si="31"/>
        <v>54350284.649999976</v>
      </c>
      <c r="CO39" s="60">
        <f t="shared" si="32"/>
        <v>339661954.28999996</v>
      </c>
    </row>
    <row r="40" spans="1:93" ht="24" x14ac:dyDescent="0.25">
      <c r="A40" s="56" t="s">
        <v>267</v>
      </c>
      <c r="B40" s="57" t="s">
        <v>107</v>
      </c>
      <c r="C40" s="58">
        <v>12934000</v>
      </c>
      <c r="D40" s="59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2"/>
      <c r="X40" s="60"/>
      <c r="Y40" s="60"/>
      <c r="Z40" s="60"/>
      <c r="AA40" s="60"/>
      <c r="AB40" s="60"/>
      <c r="AC40" s="60"/>
      <c r="AD40" s="60"/>
      <c r="AE40" s="62">
        <v>12934000</v>
      </c>
      <c r="AF40" s="60">
        <f t="shared" si="0"/>
        <v>0</v>
      </c>
      <c r="AG40" s="60"/>
      <c r="AH40" s="60"/>
      <c r="AI40" s="60"/>
      <c r="AJ40" s="60"/>
      <c r="AK40" s="60">
        <f t="shared" si="13"/>
        <v>0</v>
      </c>
      <c r="AL40" s="60">
        <f t="shared" si="14"/>
        <v>0</v>
      </c>
      <c r="AM40" s="63">
        <f t="shared" si="44"/>
        <v>12934000</v>
      </c>
      <c r="AN40" s="58">
        <v>12934000</v>
      </c>
      <c r="AO40" s="60">
        <f t="shared" si="15"/>
        <v>0</v>
      </c>
      <c r="AP40" s="60"/>
      <c r="AQ40" s="60"/>
      <c r="AR40" s="60"/>
      <c r="AS40" s="60"/>
      <c r="AT40" s="60">
        <f t="shared" si="16"/>
        <v>0</v>
      </c>
      <c r="AU40" s="60">
        <f t="shared" si="17"/>
        <v>0</v>
      </c>
      <c r="AV40" s="60">
        <f t="shared" si="34"/>
        <v>12934000</v>
      </c>
      <c r="AW40" s="60">
        <f t="shared" si="34"/>
        <v>12934000</v>
      </c>
      <c r="AX40" s="60">
        <f t="shared" si="38"/>
        <v>12934000</v>
      </c>
      <c r="AY40" s="58">
        <v>12909500</v>
      </c>
      <c r="AZ40" s="60">
        <f t="shared" si="35"/>
        <v>-24500</v>
      </c>
      <c r="BA40" s="60">
        <v>-24500</v>
      </c>
      <c r="BB40" s="60"/>
      <c r="BC40" s="60"/>
      <c r="BD40" s="60"/>
      <c r="BE40" s="60">
        <f t="shared" si="20"/>
        <v>-24500</v>
      </c>
      <c r="BF40" s="60">
        <f t="shared" si="21"/>
        <v>0</v>
      </c>
      <c r="BG40" s="63">
        <f t="shared" si="3"/>
        <v>0</v>
      </c>
      <c r="BH40" s="64">
        <v>12934000</v>
      </c>
      <c r="BI40" s="60">
        <f t="shared" si="4"/>
        <v>0</v>
      </c>
      <c r="BJ40" s="60">
        <f t="shared" si="39"/>
        <v>12934000</v>
      </c>
      <c r="BK40" s="60">
        <f t="shared" si="5"/>
        <v>0</v>
      </c>
      <c r="BL40" s="60">
        <f t="shared" si="45"/>
        <v>12909500</v>
      </c>
      <c r="BM40" s="60">
        <f t="shared" si="7"/>
        <v>-24500</v>
      </c>
      <c r="BN40" s="60">
        <v>12909500</v>
      </c>
      <c r="BO40" s="58">
        <v>22013444</v>
      </c>
      <c r="BP40" s="60">
        <f t="shared" si="23"/>
        <v>9103944</v>
      </c>
      <c r="BQ40" s="60">
        <f>BP40-BT40</f>
        <v>8441200</v>
      </c>
      <c r="BR40" s="60"/>
      <c r="BS40" s="60"/>
      <c r="BT40" s="60">
        <v>662744</v>
      </c>
      <c r="BU40" s="60"/>
      <c r="BV40" s="60"/>
      <c r="BW40" s="60"/>
      <c r="BX40" s="60">
        <f t="shared" si="24"/>
        <v>9103944</v>
      </c>
      <c r="BY40" s="60">
        <f t="shared" si="25"/>
        <v>0</v>
      </c>
      <c r="BZ40" s="63">
        <f t="shared" si="10"/>
        <v>0</v>
      </c>
      <c r="CA40" s="63">
        <f t="shared" si="26"/>
        <v>22013444</v>
      </c>
      <c r="CB40" s="58">
        <v>21482544</v>
      </c>
      <c r="CC40" s="60">
        <f t="shared" si="27"/>
        <v>-530900</v>
      </c>
      <c r="CD40" s="60">
        <v>-530900</v>
      </c>
      <c r="CE40" s="60"/>
      <c r="CF40" s="60"/>
      <c r="CG40" s="60"/>
      <c r="CH40" s="60"/>
      <c r="CI40" s="60">
        <f t="shared" si="28"/>
        <v>-530900</v>
      </c>
      <c r="CJ40" s="60">
        <f t="shared" si="29"/>
        <v>0</v>
      </c>
      <c r="CK40" s="60">
        <f t="shared" si="11"/>
        <v>9103944</v>
      </c>
      <c r="CL40" s="63">
        <f t="shared" si="30"/>
        <v>21482544</v>
      </c>
      <c r="CM40" s="60">
        <f t="shared" si="12"/>
        <v>-530900</v>
      </c>
      <c r="CN40" s="60">
        <f t="shared" si="31"/>
        <v>8548544</v>
      </c>
      <c r="CO40" s="60">
        <f t="shared" si="32"/>
        <v>21482544</v>
      </c>
    </row>
    <row r="41" spans="1:93" x14ac:dyDescent="0.25">
      <c r="A41" s="67" t="s">
        <v>268</v>
      </c>
      <c r="B41" s="48" t="s">
        <v>108</v>
      </c>
      <c r="C41" s="49">
        <v>103567767.34</v>
      </c>
      <c r="D41" s="50"/>
      <c r="E41" s="51"/>
      <c r="F41" s="51"/>
      <c r="G41" s="51"/>
      <c r="H41" s="51"/>
      <c r="I41" s="51"/>
      <c r="J41" s="51"/>
      <c r="K41" s="51"/>
      <c r="L41" s="52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68"/>
      <c r="X41" s="51"/>
      <c r="Y41" s="51"/>
      <c r="Z41" s="51"/>
      <c r="AA41" s="51"/>
      <c r="AB41" s="51"/>
      <c r="AC41" s="51"/>
      <c r="AD41" s="51"/>
      <c r="AE41" s="68">
        <v>173874148.80000001</v>
      </c>
      <c r="AF41" s="51">
        <f t="shared" si="0"/>
        <v>70306381.460000008</v>
      </c>
      <c r="AG41" s="51">
        <f>AG42+AG43+AG44+AG45</f>
        <v>1008400.0000000149</v>
      </c>
      <c r="AH41" s="51">
        <f>AH42+AH43+AH44+AH45</f>
        <v>69297981.459999993</v>
      </c>
      <c r="AI41" s="51">
        <f>AI42+AI43+AI44+AI45</f>
        <v>0</v>
      </c>
      <c r="AJ41" s="51">
        <f>AJ42+AJ43+AJ44+AJ45</f>
        <v>0</v>
      </c>
      <c r="AK41" s="51">
        <f t="shared" si="13"/>
        <v>70306381.460000008</v>
      </c>
      <c r="AL41" s="51">
        <f t="shared" si="14"/>
        <v>0</v>
      </c>
      <c r="AM41" s="54">
        <f t="shared" si="44"/>
        <v>173874148.80000001</v>
      </c>
      <c r="AN41" s="49">
        <v>173874148.80000001</v>
      </c>
      <c r="AO41" s="51">
        <f t="shared" si="15"/>
        <v>0</v>
      </c>
      <c r="AP41" s="51"/>
      <c r="AQ41" s="51"/>
      <c r="AR41" s="51"/>
      <c r="AS41" s="51"/>
      <c r="AT41" s="51">
        <f t="shared" si="16"/>
        <v>0</v>
      </c>
      <c r="AU41" s="51">
        <f t="shared" si="17"/>
        <v>0</v>
      </c>
      <c r="AV41" s="51">
        <f t="shared" si="34"/>
        <v>173874148.80000001</v>
      </c>
      <c r="AW41" s="51">
        <f t="shared" si="34"/>
        <v>173874148.80000001</v>
      </c>
      <c r="AX41" s="51">
        <f t="shared" si="38"/>
        <v>173874148.80000001</v>
      </c>
      <c r="AY41" s="49">
        <v>173874148.80000001</v>
      </c>
      <c r="AZ41" s="51">
        <f t="shared" si="35"/>
        <v>0</v>
      </c>
      <c r="BA41" s="51"/>
      <c r="BB41" s="51"/>
      <c r="BC41" s="51"/>
      <c r="BD41" s="51"/>
      <c r="BE41" s="51">
        <f t="shared" si="20"/>
        <v>0</v>
      </c>
      <c r="BF41" s="51">
        <f t="shared" si="21"/>
        <v>0</v>
      </c>
      <c r="BG41" s="54">
        <f t="shared" si="3"/>
        <v>70306381.460000008</v>
      </c>
      <c r="BH41" s="55">
        <v>173874148.80000001</v>
      </c>
      <c r="BI41" s="51">
        <f t="shared" si="4"/>
        <v>0</v>
      </c>
      <c r="BJ41" s="51">
        <f t="shared" si="39"/>
        <v>173874148.80000001</v>
      </c>
      <c r="BK41" s="51">
        <f t="shared" si="5"/>
        <v>0</v>
      </c>
      <c r="BL41" s="51">
        <f t="shared" si="45"/>
        <v>173874148.80000001</v>
      </c>
      <c r="BM41" s="51">
        <f t="shared" si="7"/>
        <v>0</v>
      </c>
      <c r="BN41" s="51">
        <f>AW41+BF41</f>
        <v>173874148.80000001</v>
      </c>
      <c r="BO41" s="49">
        <v>176920189.99000001</v>
      </c>
      <c r="BP41" s="51">
        <f t="shared" si="23"/>
        <v>3046041.1899999976</v>
      </c>
      <c r="BQ41" s="51">
        <f>BQ42+BQ43+BQ44+BQ45</f>
        <v>3046041.19</v>
      </c>
      <c r="BR41" s="51">
        <f t="shared" ref="BR41:BW41" si="48">BR42+BR43+BR44+BR45</f>
        <v>0</v>
      </c>
      <c r="BS41" s="51">
        <f t="shared" si="48"/>
        <v>0</v>
      </c>
      <c r="BT41" s="51">
        <f t="shared" si="48"/>
        <v>0</v>
      </c>
      <c r="BU41" s="51">
        <f t="shared" si="48"/>
        <v>0</v>
      </c>
      <c r="BV41" s="51">
        <f t="shared" si="48"/>
        <v>0</v>
      </c>
      <c r="BW41" s="51">
        <f t="shared" si="48"/>
        <v>-160267</v>
      </c>
      <c r="BX41" s="51">
        <f t="shared" si="24"/>
        <v>2885774.19</v>
      </c>
      <c r="BY41" s="51">
        <f t="shared" si="25"/>
        <v>-160267</v>
      </c>
      <c r="BZ41" s="54">
        <f t="shared" si="10"/>
        <v>0</v>
      </c>
      <c r="CA41" s="54">
        <f t="shared" si="26"/>
        <v>176759922.99000001</v>
      </c>
      <c r="CB41" s="49">
        <v>160567315.93000001</v>
      </c>
      <c r="CC41" s="51">
        <f t="shared" si="27"/>
        <v>-16192607.060000002</v>
      </c>
      <c r="CD41" s="51">
        <f>CD42+CD43+CD44+CD45</f>
        <v>-2870889.8300000113</v>
      </c>
      <c r="CE41" s="51">
        <f>CE42+CE43+CE44+CE45</f>
        <v>-13321717.23</v>
      </c>
      <c r="CF41" s="51">
        <f>CF42+CF43+CF44+CF45</f>
        <v>0</v>
      </c>
      <c r="CG41" s="51">
        <f>CG42+CG43+CG44+CG45</f>
        <v>0</v>
      </c>
      <c r="CH41" s="51">
        <f>CH42+CH43+CH44+CH45</f>
        <v>0</v>
      </c>
      <c r="CI41" s="51">
        <f t="shared" si="28"/>
        <v>-16192607.060000012</v>
      </c>
      <c r="CJ41" s="51">
        <f t="shared" si="29"/>
        <v>0</v>
      </c>
      <c r="CK41" s="51">
        <f t="shared" si="11"/>
        <v>2885774.1899999976</v>
      </c>
      <c r="CL41" s="54">
        <f t="shared" si="30"/>
        <v>160567315.93000001</v>
      </c>
      <c r="CM41" s="51">
        <f t="shared" si="12"/>
        <v>-16192607.060000002</v>
      </c>
      <c r="CN41" s="51">
        <f t="shared" si="31"/>
        <v>56999548.590000004</v>
      </c>
      <c r="CO41" s="51">
        <f t="shared" si="32"/>
        <v>160567315.93000001</v>
      </c>
    </row>
    <row r="42" spans="1:93" x14ac:dyDescent="0.25">
      <c r="A42" s="56" t="s">
        <v>269</v>
      </c>
      <c r="B42" s="57" t="s">
        <v>109</v>
      </c>
      <c r="C42" s="58">
        <v>12075000</v>
      </c>
      <c r="D42" s="59"/>
      <c r="E42" s="60"/>
      <c r="F42" s="60"/>
      <c r="G42" s="60"/>
      <c r="H42" s="60"/>
      <c r="I42" s="60"/>
      <c r="J42" s="60"/>
      <c r="K42" s="60"/>
      <c r="L42" s="61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2"/>
      <c r="X42" s="60"/>
      <c r="Y42" s="60"/>
      <c r="Z42" s="60"/>
      <c r="AA42" s="60"/>
      <c r="AB42" s="60"/>
      <c r="AC42" s="60"/>
      <c r="AD42" s="60"/>
      <c r="AE42" s="62">
        <v>12075000</v>
      </c>
      <c r="AF42" s="60">
        <f t="shared" si="0"/>
        <v>0</v>
      </c>
      <c r="AG42" s="60"/>
      <c r="AH42" s="60"/>
      <c r="AI42" s="60"/>
      <c r="AJ42" s="60"/>
      <c r="AK42" s="60">
        <f t="shared" si="13"/>
        <v>0</v>
      </c>
      <c r="AL42" s="60">
        <f t="shared" si="14"/>
        <v>0</v>
      </c>
      <c r="AM42" s="63">
        <f t="shared" si="44"/>
        <v>12075000</v>
      </c>
      <c r="AN42" s="58">
        <v>12075000</v>
      </c>
      <c r="AO42" s="60">
        <f t="shared" si="15"/>
        <v>0</v>
      </c>
      <c r="AP42" s="60"/>
      <c r="AQ42" s="60"/>
      <c r="AR42" s="60"/>
      <c r="AS42" s="60"/>
      <c r="AT42" s="60">
        <f t="shared" si="16"/>
        <v>0</v>
      </c>
      <c r="AU42" s="60">
        <f t="shared" si="17"/>
        <v>0</v>
      </c>
      <c r="AV42" s="60">
        <f t="shared" si="34"/>
        <v>12075000</v>
      </c>
      <c r="AW42" s="60">
        <f t="shared" si="34"/>
        <v>12075000</v>
      </c>
      <c r="AX42" s="60">
        <f t="shared" si="38"/>
        <v>12075000</v>
      </c>
      <c r="AY42" s="58">
        <v>12075000</v>
      </c>
      <c r="AZ42" s="60">
        <f t="shared" si="35"/>
        <v>0</v>
      </c>
      <c r="BA42" s="60"/>
      <c r="BB42" s="60"/>
      <c r="BC42" s="60"/>
      <c r="BD42" s="60"/>
      <c r="BE42" s="60">
        <f t="shared" si="20"/>
        <v>0</v>
      </c>
      <c r="BF42" s="60">
        <f t="shared" si="21"/>
        <v>0</v>
      </c>
      <c r="BG42" s="63">
        <f t="shared" si="3"/>
        <v>0</v>
      </c>
      <c r="BH42" s="64">
        <v>12075000</v>
      </c>
      <c r="BI42" s="60">
        <f t="shared" si="4"/>
        <v>0</v>
      </c>
      <c r="BJ42" s="60">
        <f t="shared" si="39"/>
        <v>12075000</v>
      </c>
      <c r="BK42" s="60">
        <f t="shared" si="5"/>
        <v>0</v>
      </c>
      <c r="BL42" s="60">
        <f t="shared" si="45"/>
        <v>12075000</v>
      </c>
      <c r="BM42" s="60">
        <f t="shared" si="7"/>
        <v>0</v>
      </c>
      <c r="BN42" s="60">
        <f>AW42+BF42</f>
        <v>12075000</v>
      </c>
      <c r="BO42" s="58">
        <v>12075000</v>
      </c>
      <c r="BP42" s="60">
        <f t="shared" si="23"/>
        <v>0</v>
      </c>
      <c r="BQ42" s="60"/>
      <c r="BR42" s="60"/>
      <c r="BS42" s="60"/>
      <c r="BT42" s="60"/>
      <c r="BU42" s="60"/>
      <c r="BV42" s="60"/>
      <c r="BW42" s="60">
        <v>-160267</v>
      </c>
      <c r="BX42" s="60">
        <f t="shared" si="24"/>
        <v>-160267</v>
      </c>
      <c r="BY42" s="60">
        <f t="shared" si="25"/>
        <v>-160267</v>
      </c>
      <c r="BZ42" s="63">
        <f t="shared" si="10"/>
        <v>0</v>
      </c>
      <c r="CA42" s="63">
        <f t="shared" si="26"/>
        <v>11914733</v>
      </c>
      <c r="CB42" s="58">
        <v>11914733</v>
      </c>
      <c r="CC42" s="60">
        <f t="shared" si="27"/>
        <v>0</v>
      </c>
      <c r="CD42" s="60">
        <v>0</v>
      </c>
      <c r="CE42" s="60"/>
      <c r="CF42" s="60"/>
      <c r="CG42" s="60"/>
      <c r="CH42" s="60"/>
      <c r="CI42" s="60">
        <f t="shared" si="28"/>
        <v>0</v>
      </c>
      <c r="CJ42" s="60">
        <f t="shared" si="29"/>
        <v>0</v>
      </c>
      <c r="CK42" s="60">
        <f t="shared" si="11"/>
        <v>-160267</v>
      </c>
      <c r="CL42" s="63">
        <f t="shared" si="30"/>
        <v>11914733</v>
      </c>
      <c r="CM42" s="60">
        <f t="shared" si="12"/>
        <v>0</v>
      </c>
      <c r="CN42" s="60">
        <f t="shared" si="31"/>
        <v>-160267</v>
      </c>
      <c r="CO42" s="60">
        <f t="shared" si="32"/>
        <v>11914733</v>
      </c>
    </row>
    <row r="43" spans="1:93" x14ac:dyDescent="0.25">
      <c r="A43" s="56" t="s">
        <v>270</v>
      </c>
      <c r="B43" s="57" t="s">
        <v>110</v>
      </c>
      <c r="C43" s="58">
        <v>5200000</v>
      </c>
      <c r="D43" s="59"/>
      <c r="E43" s="60"/>
      <c r="F43" s="60"/>
      <c r="G43" s="60"/>
      <c r="H43" s="60"/>
      <c r="I43" s="60"/>
      <c r="J43" s="60"/>
      <c r="K43" s="60"/>
      <c r="L43" s="61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2"/>
      <c r="X43" s="60"/>
      <c r="Y43" s="60"/>
      <c r="Z43" s="60"/>
      <c r="AA43" s="60"/>
      <c r="AB43" s="60"/>
      <c r="AC43" s="60"/>
      <c r="AD43" s="60"/>
      <c r="AE43" s="62">
        <v>5200000</v>
      </c>
      <c r="AF43" s="60">
        <f t="shared" si="0"/>
        <v>0</v>
      </c>
      <c r="AG43" s="60"/>
      <c r="AH43" s="60"/>
      <c r="AI43" s="60"/>
      <c r="AJ43" s="60"/>
      <c r="AK43" s="60">
        <f t="shared" si="13"/>
        <v>0</v>
      </c>
      <c r="AL43" s="60">
        <f t="shared" si="14"/>
        <v>0</v>
      </c>
      <c r="AM43" s="63">
        <f t="shared" si="44"/>
        <v>5200000</v>
      </c>
      <c r="AN43" s="58">
        <v>5200000</v>
      </c>
      <c r="AO43" s="60">
        <f t="shared" si="15"/>
        <v>0</v>
      </c>
      <c r="AP43" s="60"/>
      <c r="AQ43" s="60"/>
      <c r="AR43" s="60"/>
      <c r="AS43" s="60"/>
      <c r="AT43" s="60">
        <f t="shared" si="16"/>
        <v>0</v>
      </c>
      <c r="AU43" s="60">
        <f t="shared" si="17"/>
        <v>0</v>
      </c>
      <c r="AV43" s="60">
        <f t="shared" si="34"/>
        <v>5200000</v>
      </c>
      <c r="AW43" s="60">
        <f t="shared" si="34"/>
        <v>5200000</v>
      </c>
      <c r="AX43" s="60">
        <f t="shared" si="38"/>
        <v>5200000</v>
      </c>
      <c r="AY43" s="58">
        <v>5200000</v>
      </c>
      <c r="AZ43" s="60">
        <f t="shared" si="35"/>
        <v>0</v>
      </c>
      <c r="BA43" s="60"/>
      <c r="BB43" s="60"/>
      <c r="BC43" s="60"/>
      <c r="BD43" s="60"/>
      <c r="BE43" s="60">
        <f t="shared" si="20"/>
        <v>0</v>
      </c>
      <c r="BF43" s="60">
        <f t="shared" si="21"/>
        <v>0</v>
      </c>
      <c r="BG43" s="63">
        <f t="shared" si="3"/>
        <v>0</v>
      </c>
      <c r="BH43" s="64">
        <v>5200000</v>
      </c>
      <c r="BI43" s="60">
        <f t="shared" si="4"/>
        <v>0</v>
      </c>
      <c r="BJ43" s="60">
        <f t="shared" si="39"/>
        <v>5200000</v>
      </c>
      <c r="BK43" s="60">
        <f t="shared" si="5"/>
        <v>0</v>
      </c>
      <c r="BL43" s="60">
        <f t="shared" si="45"/>
        <v>5200000</v>
      </c>
      <c r="BM43" s="60">
        <f t="shared" si="7"/>
        <v>0</v>
      </c>
      <c r="BN43" s="60">
        <f>AW43+BF43</f>
        <v>5200000</v>
      </c>
      <c r="BO43" s="58">
        <v>9254441.1899999995</v>
      </c>
      <c r="BP43" s="60">
        <f t="shared" si="23"/>
        <v>4054441.1899999995</v>
      </c>
      <c r="BQ43" s="60">
        <v>4054441.19</v>
      </c>
      <c r="BR43" s="60"/>
      <c r="BS43" s="60"/>
      <c r="BT43" s="60"/>
      <c r="BU43" s="60"/>
      <c r="BV43" s="60"/>
      <c r="BW43" s="60"/>
      <c r="BX43" s="60">
        <f t="shared" si="24"/>
        <v>4054441.19</v>
      </c>
      <c r="BY43" s="60">
        <f t="shared" si="25"/>
        <v>0</v>
      </c>
      <c r="BZ43" s="63">
        <f t="shared" si="10"/>
        <v>0</v>
      </c>
      <c r="CA43" s="63">
        <f t="shared" si="26"/>
        <v>9254441.1899999995</v>
      </c>
      <c r="CB43" s="58">
        <v>20679441.32</v>
      </c>
      <c r="CC43" s="60">
        <f t="shared" si="27"/>
        <v>11425000.130000001</v>
      </c>
      <c r="CD43" s="60">
        <f>CC43-CE43</f>
        <v>-1847120.1899999995</v>
      </c>
      <c r="CE43" s="60">
        <v>13272120.32</v>
      </c>
      <c r="CF43" s="60"/>
      <c r="CG43" s="60"/>
      <c r="CH43" s="60"/>
      <c r="CI43" s="60">
        <f t="shared" si="28"/>
        <v>11425000.130000001</v>
      </c>
      <c r="CJ43" s="60">
        <f t="shared" si="29"/>
        <v>0</v>
      </c>
      <c r="CK43" s="60">
        <f t="shared" si="11"/>
        <v>4054441.1899999995</v>
      </c>
      <c r="CL43" s="63">
        <f t="shared" si="30"/>
        <v>20679441.32</v>
      </c>
      <c r="CM43" s="60">
        <f t="shared" si="12"/>
        <v>11425000.130000001</v>
      </c>
      <c r="CN43" s="60">
        <f t="shared" si="31"/>
        <v>15479441.32</v>
      </c>
      <c r="CO43" s="60">
        <f t="shared" si="32"/>
        <v>20679441.32</v>
      </c>
    </row>
    <row r="44" spans="1:93" x14ac:dyDescent="0.25">
      <c r="A44" s="56" t="s">
        <v>271</v>
      </c>
      <c r="B44" s="57" t="s">
        <v>111</v>
      </c>
      <c r="C44" s="58">
        <v>84792767.340000004</v>
      </c>
      <c r="D44" s="59"/>
      <c r="E44" s="60"/>
      <c r="F44" s="60"/>
      <c r="G44" s="60"/>
      <c r="H44" s="60"/>
      <c r="I44" s="60"/>
      <c r="J44" s="60"/>
      <c r="K44" s="60"/>
      <c r="L44" s="61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2"/>
      <c r="X44" s="60"/>
      <c r="Y44" s="60"/>
      <c r="Z44" s="60"/>
      <c r="AA44" s="60"/>
      <c r="AB44" s="60"/>
      <c r="AC44" s="60"/>
      <c r="AD44" s="60"/>
      <c r="AE44" s="62">
        <v>155099148.80000001</v>
      </c>
      <c r="AF44" s="60">
        <f t="shared" si="0"/>
        <v>70306381.460000008</v>
      </c>
      <c r="AG44" s="60">
        <f>AF44-AH44</f>
        <v>1008400.0000000149</v>
      </c>
      <c r="AH44" s="60">
        <v>69297981.459999993</v>
      </c>
      <c r="AI44" s="60"/>
      <c r="AJ44" s="60"/>
      <c r="AK44" s="60">
        <f t="shared" si="13"/>
        <v>70306381.460000008</v>
      </c>
      <c r="AL44" s="60">
        <f t="shared" si="14"/>
        <v>0</v>
      </c>
      <c r="AM44" s="63">
        <f t="shared" si="44"/>
        <v>155099148.80000001</v>
      </c>
      <c r="AN44" s="58">
        <v>155099148.80000001</v>
      </c>
      <c r="AO44" s="60">
        <f t="shared" si="15"/>
        <v>0</v>
      </c>
      <c r="AP44" s="60"/>
      <c r="AQ44" s="60"/>
      <c r="AR44" s="60"/>
      <c r="AS44" s="60"/>
      <c r="AT44" s="60">
        <f t="shared" si="16"/>
        <v>0</v>
      </c>
      <c r="AU44" s="60">
        <f t="shared" si="17"/>
        <v>0</v>
      </c>
      <c r="AV44" s="60">
        <f t="shared" si="34"/>
        <v>155099148.80000001</v>
      </c>
      <c r="AW44" s="60">
        <f t="shared" si="34"/>
        <v>155099148.80000001</v>
      </c>
      <c r="AX44" s="60">
        <f t="shared" si="38"/>
        <v>155099148.80000001</v>
      </c>
      <c r="AY44" s="58">
        <v>155099148.80000001</v>
      </c>
      <c r="AZ44" s="60">
        <f t="shared" si="35"/>
        <v>0</v>
      </c>
      <c r="BA44" s="60"/>
      <c r="BB44" s="60"/>
      <c r="BC44" s="60"/>
      <c r="BD44" s="60"/>
      <c r="BE44" s="60">
        <f t="shared" si="20"/>
        <v>0</v>
      </c>
      <c r="BF44" s="60">
        <f t="shared" si="21"/>
        <v>0</v>
      </c>
      <c r="BG44" s="63">
        <f t="shared" si="3"/>
        <v>70306381.460000008</v>
      </c>
      <c r="BH44" s="64">
        <v>155099148.80000001</v>
      </c>
      <c r="BI44" s="60">
        <f t="shared" si="4"/>
        <v>0</v>
      </c>
      <c r="BJ44" s="60">
        <f t="shared" si="39"/>
        <v>155099148.80000001</v>
      </c>
      <c r="BK44" s="60">
        <f t="shared" si="5"/>
        <v>0</v>
      </c>
      <c r="BL44" s="60">
        <f t="shared" si="45"/>
        <v>155099148.80000001</v>
      </c>
      <c r="BM44" s="60">
        <f t="shared" si="7"/>
        <v>0</v>
      </c>
      <c r="BN44" s="60">
        <f>AW44+BF44</f>
        <v>155099148.80000001</v>
      </c>
      <c r="BO44" s="58">
        <v>154090748.80000001</v>
      </c>
      <c r="BP44" s="60">
        <f t="shared" si="23"/>
        <v>-1008400</v>
      </c>
      <c r="BQ44" s="60">
        <v>-1008400</v>
      </c>
      <c r="BR44" s="60"/>
      <c r="BS44" s="60"/>
      <c r="BT44" s="60"/>
      <c r="BU44" s="60"/>
      <c r="BV44" s="60"/>
      <c r="BW44" s="60"/>
      <c r="BX44" s="60">
        <f t="shared" si="24"/>
        <v>-1008400</v>
      </c>
      <c r="BY44" s="60">
        <f t="shared" si="25"/>
        <v>0</v>
      </c>
      <c r="BZ44" s="63">
        <f t="shared" si="10"/>
        <v>0</v>
      </c>
      <c r="CA44" s="63">
        <f t="shared" si="26"/>
        <v>154090748.80000001</v>
      </c>
      <c r="CB44" s="58">
        <v>126473141.61</v>
      </c>
      <c r="CC44" s="60">
        <f t="shared" si="27"/>
        <v>-27617607.190000013</v>
      </c>
      <c r="CD44" s="60">
        <f>CC44-CE44</f>
        <v>-1023769.6400000118</v>
      </c>
      <c r="CE44" s="60">
        <v>-26593837.550000001</v>
      </c>
      <c r="CF44" s="60"/>
      <c r="CG44" s="60"/>
      <c r="CH44" s="60"/>
      <c r="CI44" s="60">
        <f t="shared" si="28"/>
        <v>-27617607.190000013</v>
      </c>
      <c r="CJ44" s="60">
        <f t="shared" si="29"/>
        <v>0</v>
      </c>
      <c r="CK44" s="60">
        <f t="shared" si="11"/>
        <v>-1008400</v>
      </c>
      <c r="CL44" s="63">
        <f t="shared" si="30"/>
        <v>126473141.61</v>
      </c>
      <c r="CM44" s="60">
        <f t="shared" si="12"/>
        <v>-27617607.190000013</v>
      </c>
      <c r="CN44" s="60">
        <f t="shared" si="31"/>
        <v>41680374.269999996</v>
      </c>
      <c r="CO44" s="60">
        <f t="shared" si="32"/>
        <v>126473141.61</v>
      </c>
    </row>
    <row r="45" spans="1:93" ht="24" x14ac:dyDescent="0.25">
      <c r="A45" s="56" t="s">
        <v>272</v>
      </c>
      <c r="B45" s="57" t="s">
        <v>112</v>
      </c>
      <c r="C45" s="58">
        <v>1500000</v>
      </c>
      <c r="D45" s="59"/>
      <c r="E45" s="60"/>
      <c r="F45" s="60"/>
      <c r="G45" s="60"/>
      <c r="H45" s="60"/>
      <c r="I45" s="60"/>
      <c r="J45" s="60"/>
      <c r="K45" s="60"/>
      <c r="L45" s="61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2"/>
      <c r="X45" s="60"/>
      <c r="Y45" s="60"/>
      <c r="Z45" s="60"/>
      <c r="AA45" s="60"/>
      <c r="AB45" s="60"/>
      <c r="AC45" s="60"/>
      <c r="AD45" s="60"/>
      <c r="AE45" s="62">
        <v>1500000</v>
      </c>
      <c r="AF45" s="60">
        <f t="shared" si="0"/>
        <v>0</v>
      </c>
      <c r="AG45" s="60"/>
      <c r="AH45" s="60"/>
      <c r="AI45" s="60"/>
      <c r="AJ45" s="60"/>
      <c r="AK45" s="60">
        <f t="shared" si="13"/>
        <v>0</v>
      </c>
      <c r="AL45" s="60">
        <f t="shared" si="14"/>
        <v>0</v>
      </c>
      <c r="AM45" s="63">
        <f t="shared" si="44"/>
        <v>1500000</v>
      </c>
      <c r="AN45" s="58">
        <v>1500000</v>
      </c>
      <c r="AO45" s="60">
        <f t="shared" si="15"/>
        <v>0</v>
      </c>
      <c r="AP45" s="60"/>
      <c r="AQ45" s="60"/>
      <c r="AR45" s="60"/>
      <c r="AS45" s="60"/>
      <c r="AT45" s="60">
        <f t="shared" si="16"/>
        <v>0</v>
      </c>
      <c r="AU45" s="60">
        <f t="shared" si="17"/>
        <v>0</v>
      </c>
      <c r="AV45" s="60">
        <f t="shared" si="34"/>
        <v>1500000</v>
      </c>
      <c r="AW45" s="60">
        <f t="shared" si="34"/>
        <v>1500000</v>
      </c>
      <c r="AX45" s="60">
        <f t="shared" si="38"/>
        <v>1500000</v>
      </c>
      <c r="AY45" s="58">
        <v>1500000</v>
      </c>
      <c r="AZ45" s="60">
        <f t="shared" si="35"/>
        <v>0</v>
      </c>
      <c r="BA45" s="60"/>
      <c r="BB45" s="60"/>
      <c r="BC45" s="60"/>
      <c r="BD45" s="60"/>
      <c r="BE45" s="60">
        <f t="shared" si="20"/>
        <v>0</v>
      </c>
      <c r="BF45" s="60">
        <f t="shared" si="21"/>
        <v>0</v>
      </c>
      <c r="BG45" s="63">
        <f t="shared" si="3"/>
        <v>0</v>
      </c>
      <c r="BH45" s="64">
        <v>1500000</v>
      </c>
      <c r="BI45" s="60">
        <f t="shared" si="4"/>
        <v>0</v>
      </c>
      <c r="BJ45" s="60">
        <f t="shared" si="39"/>
        <v>1500000</v>
      </c>
      <c r="BK45" s="60">
        <f t="shared" si="5"/>
        <v>0</v>
      </c>
      <c r="BL45" s="60">
        <f t="shared" si="45"/>
        <v>1500000</v>
      </c>
      <c r="BM45" s="60">
        <f t="shared" si="7"/>
        <v>0</v>
      </c>
      <c r="BN45" s="60">
        <f>AW45+BF45</f>
        <v>1500000</v>
      </c>
      <c r="BO45" s="58">
        <v>1500000</v>
      </c>
      <c r="BP45" s="60">
        <f t="shared" si="23"/>
        <v>0</v>
      </c>
      <c r="BQ45" s="60"/>
      <c r="BR45" s="60"/>
      <c r="BS45" s="60"/>
      <c r="BT45" s="60"/>
      <c r="BU45" s="60"/>
      <c r="BV45" s="60"/>
      <c r="BW45" s="60"/>
      <c r="BX45" s="60">
        <f t="shared" si="24"/>
        <v>0</v>
      </c>
      <c r="BY45" s="60">
        <f t="shared" si="25"/>
        <v>0</v>
      </c>
      <c r="BZ45" s="63">
        <f t="shared" si="10"/>
        <v>0</v>
      </c>
      <c r="CA45" s="63">
        <f t="shared" si="26"/>
        <v>1500000</v>
      </c>
      <c r="CB45" s="58">
        <v>1500000</v>
      </c>
      <c r="CC45" s="60">
        <f t="shared" si="27"/>
        <v>0</v>
      </c>
      <c r="CD45" s="60">
        <v>0</v>
      </c>
      <c r="CE45" s="60"/>
      <c r="CF45" s="60"/>
      <c r="CG45" s="60"/>
      <c r="CH45" s="60"/>
      <c r="CI45" s="60">
        <f t="shared" si="28"/>
        <v>0</v>
      </c>
      <c r="CJ45" s="60">
        <f t="shared" si="29"/>
        <v>0</v>
      </c>
      <c r="CK45" s="60">
        <f t="shared" si="11"/>
        <v>0</v>
      </c>
      <c r="CL45" s="63">
        <f t="shared" si="30"/>
        <v>1500000</v>
      </c>
      <c r="CM45" s="60">
        <f t="shared" si="12"/>
        <v>0</v>
      </c>
      <c r="CN45" s="60">
        <f t="shared" si="31"/>
        <v>0</v>
      </c>
      <c r="CO45" s="60">
        <f t="shared" si="32"/>
        <v>1500000</v>
      </c>
    </row>
    <row r="46" spans="1:93" x14ac:dyDescent="0.25">
      <c r="A46" s="67" t="s">
        <v>273</v>
      </c>
      <c r="B46" s="48" t="s">
        <v>113</v>
      </c>
      <c r="C46" s="49">
        <v>42064235</v>
      </c>
      <c r="D46" s="50"/>
      <c r="E46" s="51"/>
      <c r="F46" s="51"/>
      <c r="G46" s="51"/>
      <c r="H46" s="51"/>
      <c r="I46" s="51"/>
      <c r="J46" s="51"/>
      <c r="K46" s="51"/>
      <c r="L46" s="52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68"/>
      <c r="X46" s="51"/>
      <c r="Y46" s="51"/>
      <c r="Z46" s="51"/>
      <c r="AA46" s="51"/>
      <c r="AB46" s="51"/>
      <c r="AC46" s="51"/>
      <c r="AD46" s="51"/>
      <c r="AE46" s="68">
        <v>28670572</v>
      </c>
      <c r="AF46" s="51">
        <f t="shared" si="0"/>
        <v>-13393663</v>
      </c>
      <c r="AG46" s="51">
        <f>AG47+AG48+AG49</f>
        <v>1639872</v>
      </c>
      <c r="AH46" s="51">
        <f>AH47+AH48+AH49</f>
        <v>-15033535</v>
      </c>
      <c r="AI46" s="51">
        <f>AI47+AI48+AI49</f>
        <v>0</v>
      </c>
      <c r="AJ46" s="51">
        <f>AJ47+AJ48+AJ49</f>
        <v>2561871.35</v>
      </c>
      <c r="AK46" s="51">
        <f t="shared" si="13"/>
        <v>-10831791.65</v>
      </c>
      <c r="AL46" s="51">
        <f t="shared" si="14"/>
        <v>2561871.35</v>
      </c>
      <c r="AM46" s="54">
        <f t="shared" si="44"/>
        <v>31232443.350000001</v>
      </c>
      <c r="AN46" s="49">
        <v>29592572</v>
      </c>
      <c r="AO46" s="51">
        <f t="shared" si="15"/>
        <v>-1639871.3500000015</v>
      </c>
      <c r="AP46" s="51">
        <f>AP47+AP48+AP49</f>
        <v>-1639871.35</v>
      </c>
      <c r="AQ46" s="51">
        <f>AQ47+AQ48+AQ49</f>
        <v>0</v>
      </c>
      <c r="AR46" s="51">
        <f>AR47+AR48+AR49</f>
        <v>6092000</v>
      </c>
      <c r="AS46" s="51">
        <f>AS47+AS48+AS49</f>
        <v>0</v>
      </c>
      <c r="AT46" s="51">
        <f t="shared" si="16"/>
        <v>4452128.6499999985</v>
      </c>
      <c r="AU46" s="51">
        <f t="shared" si="17"/>
        <v>6092000</v>
      </c>
      <c r="AV46" s="51">
        <f t="shared" si="34"/>
        <v>35684572</v>
      </c>
      <c r="AW46" s="51">
        <f t="shared" si="34"/>
        <v>35684572</v>
      </c>
      <c r="AX46" s="51">
        <f t="shared" si="38"/>
        <v>35684572</v>
      </c>
      <c r="AY46" s="49">
        <v>30684572</v>
      </c>
      <c r="AZ46" s="51">
        <f t="shared" si="35"/>
        <v>-5000000</v>
      </c>
      <c r="BA46" s="51">
        <f>BA47+BA48+BA49</f>
        <v>0</v>
      </c>
      <c r="BB46" s="51">
        <f>BB47+BB48+BB49</f>
        <v>-5000000</v>
      </c>
      <c r="BC46" s="51">
        <f>BC47+BC48+BC49</f>
        <v>0</v>
      </c>
      <c r="BD46" s="51">
        <f>BD47+BD48+BD49</f>
        <v>0</v>
      </c>
      <c r="BE46" s="51">
        <f t="shared" si="20"/>
        <v>-5000000</v>
      </c>
      <c r="BF46" s="51">
        <f t="shared" si="21"/>
        <v>0</v>
      </c>
      <c r="BG46" s="54">
        <f t="shared" si="3"/>
        <v>-10831791.649999999</v>
      </c>
      <c r="BH46" s="55">
        <v>35684572</v>
      </c>
      <c r="BI46" s="51">
        <f t="shared" si="4"/>
        <v>4452128.6499999985</v>
      </c>
      <c r="BJ46" s="51">
        <f t="shared" si="39"/>
        <v>35684572</v>
      </c>
      <c r="BK46" s="51">
        <f t="shared" si="5"/>
        <v>0</v>
      </c>
      <c r="BL46" s="51">
        <f t="shared" si="45"/>
        <v>30684572</v>
      </c>
      <c r="BM46" s="51">
        <f t="shared" si="7"/>
        <v>-5000000</v>
      </c>
      <c r="BN46" s="51">
        <f>BN47+BN48+BN49</f>
        <v>30684572</v>
      </c>
      <c r="BO46" s="49">
        <v>71971804.760000005</v>
      </c>
      <c r="BP46" s="51">
        <f t="shared" si="23"/>
        <v>41287232.760000005</v>
      </c>
      <c r="BQ46" s="51">
        <f>BQ47+BQ48+BQ49</f>
        <v>41877635.759999998</v>
      </c>
      <c r="BR46" s="51">
        <f t="shared" ref="BR46:BW46" si="49">BR47+BR48+BR49</f>
        <v>-1092000</v>
      </c>
      <c r="BS46" s="51">
        <f t="shared" si="49"/>
        <v>0</v>
      </c>
      <c r="BT46" s="51">
        <f t="shared" si="49"/>
        <v>501597</v>
      </c>
      <c r="BU46" s="51">
        <f t="shared" si="49"/>
        <v>0</v>
      </c>
      <c r="BV46" s="51"/>
      <c r="BW46" s="51">
        <f t="shared" si="49"/>
        <v>-500000</v>
      </c>
      <c r="BX46" s="51">
        <f t="shared" si="24"/>
        <v>40787232.759999998</v>
      </c>
      <c r="BY46" s="51">
        <f t="shared" si="25"/>
        <v>-500000</v>
      </c>
      <c r="BZ46" s="54">
        <f t="shared" si="10"/>
        <v>0</v>
      </c>
      <c r="CA46" s="54">
        <f t="shared" si="26"/>
        <v>71471804.75999999</v>
      </c>
      <c r="CB46" s="49">
        <v>70731804.760000005</v>
      </c>
      <c r="CC46" s="51">
        <f t="shared" si="27"/>
        <v>-739999.9999999851</v>
      </c>
      <c r="CD46" s="51">
        <f>CD47+CD48+CD49</f>
        <v>-740000</v>
      </c>
      <c r="CE46" s="51">
        <f>CE47+CE48+CE49</f>
        <v>0</v>
      </c>
      <c r="CF46" s="51">
        <f>CF47+CF48+CF49</f>
        <v>0</v>
      </c>
      <c r="CG46" s="51">
        <f>CG47+CG48+CG49</f>
        <v>300089.40000000002</v>
      </c>
      <c r="CH46" s="51">
        <f>CH47+CH48+CH49</f>
        <v>0</v>
      </c>
      <c r="CI46" s="51">
        <f t="shared" si="28"/>
        <v>-439910.6</v>
      </c>
      <c r="CJ46" s="51">
        <f t="shared" si="29"/>
        <v>300089.40000000002</v>
      </c>
      <c r="CK46" s="51">
        <f t="shared" si="11"/>
        <v>40787232.75999999</v>
      </c>
      <c r="CL46" s="54">
        <f t="shared" si="30"/>
        <v>71031894.159999996</v>
      </c>
      <c r="CM46" s="51">
        <f t="shared" si="12"/>
        <v>-439910.59999999404</v>
      </c>
      <c r="CN46" s="51">
        <f t="shared" si="31"/>
        <v>28967659.159999996</v>
      </c>
      <c r="CO46" s="51">
        <f t="shared" si="32"/>
        <v>71031894.159999996</v>
      </c>
    </row>
    <row r="47" spans="1:93" x14ac:dyDescent="0.25">
      <c r="A47" s="56" t="s">
        <v>274</v>
      </c>
      <c r="B47" s="57" t="s">
        <v>275</v>
      </c>
      <c r="C47" s="58">
        <v>22600000</v>
      </c>
      <c r="D47" s="59"/>
      <c r="E47" s="60"/>
      <c r="F47" s="60"/>
      <c r="G47" s="60"/>
      <c r="H47" s="60"/>
      <c r="I47" s="60"/>
      <c r="J47" s="60"/>
      <c r="K47" s="60"/>
      <c r="L47" s="61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2"/>
      <c r="X47" s="60"/>
      <c r="Y47" s="60"/>
      <c r="Z47" s="60"/>
      <c r="AA47" s="60"/>
      <c r="AB47" s="60"/>
      <c r="AC47" s="60"/>
      <c r="AD47" s="60"/>
      <c r="AE47" s="62">
        <v>22600000</v>
      </c>
      <c r="AF47" s="60">
        <f t="shared" si="0"/>
        <v>0</v>
      </c>
      <c r="AG47" s="60"/>
      <c r="AH47" s="60"/>
      <c r="AI47" s="60"/>
      <c r="AJ47" s="60"/>
      <c r="AK47" s="60">
        <f t="shared" si="13"/>
        <v>0</v>
      </c>
      <c r="AL47" s="60">
        <f t="shared" si="14"/>
        <v>0</v>
      </c>
      <c r="AM47" s="63">
        <f t="shared" si="44"/>
        <v>22600000</v>
      </c>
      <c r="AN47" s="58">
        <v>22600000</v>
      </c>
      <c r="AO47" s="60">
        <f t="shared" si="15"/>
        <v>0</v>
      </c>
      <c r="AP47" s="60"/>
      <c r="AQ47" s="60"/>
      <c r="AR47" s="60"/>
      <c r="AS47" s="60"/>
      <c r="AT47" s="60">
        <f t="shared" si="16"/>
        <v>0</v>
      </c>
      <c r="AU47" s="60">
        <f t="shared" si="17"/>
        <v>0</v>
      </c>
      <c r="AV47" s="60">
        <f t="shared" si="34"/>
        <v>22600000</v>
      </c>
      <c r="AW47" s="60">
        <f t="shared" si="34"/>
        <v>22600000</v>
      </c>
      <c r="AX47" s="60">
        <f t="shared" si="38"/>
        <v>22600000</v>
      </c>
      <c r="AY47" s="58">
        <v>22600000</v>
      </c>
      <c r="AZ47" s="60">
        <f t="shared" si="35"/>
        <v>0</v>
      </c>
      <c r="BA47" s="60"/>
      <c r="BB47" s="60"/>
      <c r="BC47" s="60"/>
      <c r="BD47" s="60"/>
      <c r="BE47" s="60">
        <f t="shared" si="20"/>
        <v>0</v>
      </c>
      <c r="BF47" s="60">
        <f t="shared" si="21"/>
        <v>0</v>
      </c>
      <c r="BG47" s="63">
        <f t="shared" si="3"/>
        <v>0</v>
      </c>
      <c r="BH47" s="64">
        <v>22600000</v>
      </c>
      <c r="BI47" s="60">
        <f t="shared" si="4"/>
        <v>0</v>
      </c>
      <c r="BJ47" s="60">
        <f t="shared" si="39"/>
        <v>22600000</v>
      </c>
      <c r="BK47" s="60">
        <f t="shared" si="5"/>
        <v>0</v>
      </c>
      <c r="BL47" s="60">
        <f t="shared" si="45"/>
        <v>22600000</v>
      </c>
      <c r="BM47" s="60">
        <f t="shared" si="7"/>
        <v>0</v>
      </c>
      <c r="BN47" s="60">
        <f>AW47+BF47</f>
        <v>22600000</v>
      </c>
      <c r="BO47" s="58">
        <v>56724553.469999999</v>
      </c>
      <c r="BP47" s="60">
        <f t="shared" si="23"/>
        <v>34124553.469999999</v>
      </c>
      <c r="BQ47" s="60">
        <f>BP47-BR47</f>
        <v>35216553.469999999</v>
      </c>
      <c r="BR47" s="60">
        <v>-1092000</v>
      </c>
      <c r="BS47" s="60"/>
      <c r="BT47" s="60"/>
      <c r="BU47" s="60"/>
      <c r="BV47" s="60"/>
      <c r="BW47" s="60">
        <v>-500000</v>
      </c>
      <c r="BX47" s="60">
        <f t="shared" si="24"/>
        <v>33624553.469999999</v>
      </c>
      <c r="BY47" s="60">
        <f t="shared" si="25"/>
        <v>-500000</v>
      </c>
      <c r="BZ47" s="63">
        <f t="shared" si="10"/>
        <v>0</v>
      </c>
      <c r="CA47" s="58">
        <v>56282027.149999999</v>
      </c>
      <c r="CB47" s="58">
        <v>56282027.149999999</v>
      </c>
      <c r="CC47" s="60">
        <f t="shared" si="27"/>
        <v>0</v>
      </c>
      <c r="CD47" s="60"/>
      <c r="CE47" s="60"/>
      <c r="CF47" s="60"/>
      <c r="CG47" s="60">
        <v>300089.40000000002</v>
      </c>
      <c r="CH47" s="60"/>
      <c r="CI47" s="60">
        <f t="shared" si="28"/>
        <v>300089.40000000002</v>
      </c>
      <c r="CJ47" s="60">
        <f t="shared" si="29"/>
        <v>300089.40000000002</v>
      </c>
      <c r="CK47" s="60">
        <f t="shared" si="11"/>
        <v>33682027.149999999</v>
      </c>
      <c r="CL47" s="63">
        <f t="shared" si="30"/>
        <v>56582116.549999997</v>
      </c>
      <c r="CM47" s="60">
        <f t="shared" si="12"/>
        <v>300089.39999999851</v>
      </c>
      <c r="CN47" s="60">
        <f t="shared" si="31"/>
        <v>33982116.549999997</v>
      </c>
      <c r="CO47" s="60">
        <f t="shared" si="32"/>
        <v>56582116.549999997</v>
      </c>
    </row>
    <row r="48" spans="1:93" x14ac:dyDescent="0.25">
      <c r="A48" s="56" t="s">
        <v>276</v>
      </c>
      <c r="B48" s="57" t="s">
        <v>114</v>
      </c>
      <c r="C48" s="58">
        <v>16641535</v>
      </c>
      <c r="D48" s="59"/>
      <c r="E48" s="60"/>
      <c r="F48" s="60"/>
      <c r="G48" s="60"/>
      <c r="H48" s="60"/>
      <c r="I48" s="60"/>
      <c r="J48" s="60"/>
      <c r="K48" s="60"/>
      <c r="L48" s="61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2"/>
      <c r="X48" s="60"/>
      <c r="Y48" s="60"/>
      <c r="Z48" s="60"/>
      <c r="AA48" s="60"/>
      <c r="AB48" s="60"/>
      <c r="AC48" s="60"/>
      <c r="AD48" s="60"/>
      <c r="AE48" s="62">
        <v>3247872</v>
      </c>
      <c r="AF48" s="60">
        <f t="shared" si="0"/>
        <v>-13393663</v>
      </c>
      <c r="AG48" s="60">
        <f>AF48-AH48</f>
        <v>1639872</v>
      </c>
      <c r="AH48" s="60">
        <v>-15033535</v>
      </c>
      <c r="AI48" s="60"/>
      <c r="AJ48" s="60">
        <v>2561871.35</v>
      </c>
      <c r="AK48" s="60">
        <f t="shared" si="13"/>
        <v>-10831791.65</v>
      </c>
      <c r="AL48" s="60">
        <f t="shared" si="14"/>
        <v>2561871.35</v>
      </c>
      <c r="AM48" s="63">
        <f t="shared" si="44"/>
        <v>5809743.3499999996</v>
      </c>
      <c r="AN48" s="58">
        <v>4169872</v>
      </c>
      <c r="AO48" s="60">
        <f t="shared" si="15"/>
        <v>-1639871.3499999996</v>
      </c>
      <c r="AP48" s="60">
        <v>-1639871.35</v>
      </c>
      <c r="AQ48" s="60"/>
      <c r="AR48" s="60">
        <v>6092000</v>
      </c>
      <c r="AS48" s="60"/>
      <c r="AT48" s="60">
        <f t="shared" si="16"/>
        <v>4452128.6500000004</v>
      </c>
      <c r="AU48" s="60">
        <f t="shared" si="17"/>
        <v>6092000</v>
      </c>
      <c r="AV48" s="60">
        <f t="shared" si="34"/>
        <v>10261872</v>
      </c>
      <c r="AW48" s="60">
        <f t="shared" si="34"/>
        <v>10261872</v>
      </c>
      <c r="AX48" s="60">
        <f t="shared" si="38"/>
        <v>10261872</v>
      </c>
      <c r="AY48" s="58">
        <v>3179473.68</v>
      </c>
      <c r="AZ48" s="60">
        <f t="shared" si="35"/>
        <v>-7082398.3200000003</v>
      </c>
      <c r="BA48" s="60">
        <v>-2082398.32</v>
      </c>
      <c r="BB48" s="60">
        <v>-5000000</v>
      </c>
      <c r="BC48" s="60"/>
      <c r="BD48" s="60"/>
      <c r="BE48" s="60">
        <f t="shared" si="20"/>
        <v>-7082398.3200000003</v>
      </c>
      <c r="BF48" s="60">
        <f t="shared" si="21"/>
        <v>0</v>
      </c>
      <c r="BG48" s="63">
        <f t="shared" si="3"/>
        <v>-10831791.65</v>
      </c>
      <c r="BH48" s="64">
        <v>10261872</v>
      </c>
      <c r="BI48" s="60">
        <f t="shared" si="4"/>
        <v>4452128.6500000004</v>
      </c>
      <c r="BJ48" s="60">
        <f t="shared" si="39"/>
        <v>10261872</v>
      </c>
      <c r="BK48" s="60">
        <f t="shared" si="5"/>
        <v>0</v>
      </c>
      <c r="BL48" s="60">
        <f t="shared" si="45"/>
        <v>3179473.6799999997</v>
      </c>
      <c r="BM48" s="60">
        <f t="shared" si="7"/>
        <v>-7082398.3200000003</v>
      </c>
      <c r="BN48" s="60">
        <v>3179473.68</v>
      </c>
      <c r="BO48" s="58">
        <v>6834653.6799999997</v>
      </c>
      <c r="BP48" s="60">
        <f t="shared" si="23"/>
        <v>3655179.9999999995</v>
      </c>
      <c r="BQ48" s="60">
        <v>3655180</v>
      </c>
      <c r="BR48" s="60"/>
      <c r="BS48" s="60"/>
      <c r="BT48" s="60"/>
      <c r="BU48" s="60"/>
      <c r="BV48" s="60"/>
      <c r="BW48" s="60"/>
      <c r="BX48" s="60">
        <f t="shared" si="24"/>
        <v>3655180</v>
      </c>
      <c r="BY48" s="60">
        <f t="shared" si="25"/>
        <v>0</v>
      </c>
      <c r="BZ48" s="63">
        <f t="shared" si="10"/>
        <v>0</v>
      </c>
      <c r="CA48" s="58">
        <v>6777180</v>
      </c>
      <c r="CB48" s="58">
        <v>6777180</v>
      </c>
      <c r="CC48" s="60">
        <f t="shared" si="27"/>
        <v>0</v>
      </c>
      <c r="CD48" s="60"/>
      <c r="CE48" s="60"/>
      <c r="CF48" s="60"/>
      <c r="CG48" s="60"/>
      <c r="CH48" s="60"/>
      <c r="CI48" s="60">
        <f t="shared" si="28"/>
        <v>0</v>
      </c>
      <c r="CJ48" s="60">
        <f t="shared" si="29"/>
        <v>0</v>
      </c>
      <c r="CK48" s="60">
        <f t="shared" si="11"/>
        <v>3597706.32</v>
      </c>
      <c r="CL48" s="63">
        <f t="shared" si="30"/>
        <v>6777180</v>
      </c>
      <c r="CM48" s="60">
        <f t="shared" si="12"/>
        <v>0</v>
      </c>
      <c r="CN48" s="60">
        <f t="shared" si="31"/>
        <v>-9864355</v>
      </c>
      <c r="CO48" s="60">
        <f t="shared" si="32"/>
        <v>6777180</v>
      </c>
    </row>
    <row r="49" spans="1:93" ht="24" x14ac:dyDescent="0.25">
      <c r="A49" s="56" t="s">
        <v>277</v>
      </c>
      <c r="B49" s="57" t="s">
        <v>115</v>
      </c>
      <c r="C49" s="58">
        <v>2822700</v>
      </c>
      <c r="D49" s="59"/>
      <c r="E49" s="60"/>
      <c r="F49" s="60"/>
      <c r="G49" s="60"/>
      <c r="H49" s="60"/>
      <c r="I49" s="60"/>
      <c r="J49" s="60"/>
      <c r="K49" s="60"/>
      <c r="L49" s="61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2"/>
      <c r="X49" s="60"/>
      <c r="Y49" s="60"/>
      <c r="Z49" s="60"/>
      <c r="AA49" s="60"/>
      <c r="AB49" s="60"/>
      <c r="AC49" s="60"/>
      <c r="AD49" s="60"/>
      <c r="AE49" s="62">
        <v>2822700</v>
      </c>
      <c r="AF49" s="60">
        <f t="shared" si="0"/>
        <v>0</v>
      </c>
      <c r="AG49" s="60"/>
      <c r="AH49" s="60"/>
      <c r="AI49" s="60"/>
      <c r="AJ49" s="60"/>
      <c r="AK49" s="60">
        <f t="shared" si="13"/>
        <v>0</v>
      </c>
      <c r="AL49" s="60">
        <f t="shared" si="14"/>
        <v>0</v>
      </c>
      <c r="AM49" s="63">
        <f t="shared" si="44"/>
        <v>2822700</v>
      </c>
      <c r="AN49" s="58">
        <v>2822700</v>
      </c>
      <c r="AO49" s="60">
        <f t="shared" si="15"/>
        <v>0</v>
      </c>
      <c r="AP49" s="60"/>
      <c r="AQ49" s="60"/>
      <c r="AR49" s="60"/>
      <c r="AS49" s="60"/>
      <c r="AT49" s="60">
        <f t="shared" si="16"/>
        <v>0</v>
      </c>
      <c r="AU49" s="60">
        <f t="shared" si="17"/>
        <v>0</v>
      </c>
      <c r="AV49" s="60">
        <f t="shared" si="34"/>
        <v>2822700</v>
      </c>
      <c r="AW49" s="60">
        <f t="shared" si="34"/>
        <v>2822700</v>
      </c>
      <c r="AX49" s="60">
        <f t="shared" si="38"/>
        <v>2822700</v>
      </c>
      <c r="AY49" s="58">
        <v>4905098.32</v>
      </c>
      <c r="AZ49" s="60">
        <f t="shared" si="35"/>
        <v>2082398.3200000003</v>
      </c>
      <c r="BA49" s="60">
        <v>2082398.32</v>
      </c>
      <c r="BB49" s="60"/>
      <c r="BC49" s="60"/>
      <c r="BD49" s="60"/>
      <c r="BE49" s="60">
        <f t="shared" si="20"/>
        <v>2082398.32</v>
      </c>
      <c r="BF49" s="60">
        <f t="shared" si="21"/>
        <v>0</v>
      </c>
      <c r="BG49" s="63">
        <f t="shared" si="3"/>
        <v>0</v>
      </c>
      <c r="BH49" s="64">
        <v>2822700</v>
      </c>
      <c r="BI49" s="60">
        <f t="shared" si="4"/>
        <v>0</v>
      </c>
      <c r="BJ49" s="60">
        <f t="shared" si="39"/>
        <v>2822700</v>
      </c>
      <c r="BK49" s="60">
        <f t="shared" si="5"/>
        <v>0</v>
      </c>
      <c r="BL49" s="60">
        <f t="shared" si="45"/>
        <v>4905098.32</v>
      </c>
      <c r="BM49" s="60">
        <f t="shared" si="7"/>
        <v>2082398.3200000003</v>
      </c>
      <c r="BN49" s="60">
        <v>4905098.32</v>
      </c>
      <c r="BO49" s="58">
        <v>8412597.6099999994</v>
      </c>
      <c r="BP49" s="60">
        <f t="shared" si="23"/>
        <v>3507499.2899999991</v>
      </c>
      <c r="BQ49" s="60">
        <f>BP49-BT49</f>
        <v>3005902.2899999991</v>
      </c>
      <c r="BR49" s="60"/>
      <c r="BS49" s="60"/>
      <c r="BT49" s="60">
        <v>501597</v>
      </c>
      <c r="BU49" s="60"/>
      <c r="BV49" s="60"/>
      <c r="BW49" s="60"/>
      <c r="BX49" s="60">
        <f t="shared" si="24"/>
        <v>3507499.2899999991</v>
      </c>
      <c r="BY49" s="60">
        <f t="shared" si="25"/>
        <v>0</v>
      </c>
      <c r="BZ49" s="63">
        <f t="shared" si="10"/>
        <v>0</v>
      </c>
      <c r="CA49" s="63">
        <f t="shared" si="26"/>
        <v>8412597.6099999994</v>
      </c>
      <c r="CB49" s="58">
        <v>7672597.6100000003</v>
      </c>
      <c r="CC49" s="60">
        <f t="shared" si="27"/>
        <v>-739999.99999999907</v>
      </c>
      <c r="CD49" s="60">
        <v>-740000</v>
      </c>
      <c r="CE49" s="60"/>
      <c r="CF49" s="60"/>
      <c r="CG49" s="60"/>
      <c r="CH49" s="60"/>
      <c r="CI49" s="60">
        <f t="shared" si="28"/>
        <v>-740000</v>
      </c>
      <c r="CJ49" s="60">
        <f t="shared" si="29"/>
        <v>0</v>
      </c>
      <c r="CK49" s="60">
        <f t="shared" si="11"/>
        <v>3507499.2899999991</v>
      </c>
      <c r="CL49" s="63">
        <f t="shared" si="30"/>
        <v>7672597.6099999994</v>
      </c>
      <c r="CM49" s="60">
        <f t="shared" si="12"/>
        <v>-740000</v>
      </c>
      <c r="CN49" s="60">
        <f t="shared" si="31"/>
        <v>4849897.6099999994</v>
      </c>
      <c r="CO49" s="60">
        <f t="shared" si="32"/>
        <v>7672597.6099999994</v>
      </c>
    </row>
    <row r="50" spans="1:93" ht="24" x14ac:dyDescent="0.25">
      <c r="A50" s="69" t="s">
        <v>278</v>
      </c>
      <c r="B50" s="48" t="s">
        <v>116</v>
      </c>
      <c r="C50" s="49">
        <v>30010000</v>
      </c>
      <c r="D50" s="50"/>
      <c r="E50" s="51"/>
      <c r="F50" s="51"/>
      <c r="G50" s="51"/>
      <c r="H50" s="51"/>
      <c r="I50" s="51"/>
      <c r="J50" s="51"/>
      <c r="K50" s="51"/>
      <c r="L50" s="52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68"/>
      <c r="X50" s="51"/>
      <c r="Y50" s="51"/>
      <c r="Z50" s="51"/>
      <c r="AA50" s="51"/>
      <c r="AB50" s="51"/>
      <c r="AC50" s="51"/>
      <c r="AD50" s="51"/>
      <c r="AE50" s="68">
        <v>30010000</v>
      </c>
      <c r="AF50" s="51">
        <f t="shared" si="0"/>
        <v>0</v>
      </c>
      <c r="AG50" s="51"/>
      <c r="AH50" s="51"/>
      <c r="AI50" s="51"/>
      <c r="AJ50" s="51"/>
      <c r="AK50" s="51">
        <f t="shared" si="13"/>
        <v>0</v>
      </c>
      <c r="AL50" s="51">
        <f t="shared" si="14"/>
        <v>0</v>
      </c>
      <c r="AM50" s="54">
        <f t="shared" si="44"/>
        <v>30010000</v>
      </c>
      <c r="AN50" s="49">
        <v>30010000</v>
      </c>
      <c r="AO50" s="51">
        <f t="shared" si="15"/>
        <v>0</v>
      </c>
      <c r="AP50" s="51"/>
      <c r="AQ50" s="51"/>
      <c r="AR50" s="51"/>
      <c r="AS50" s="51"/>
      <c r="AT50" s="51">
        <f t="shared" si="16"/>
        <v>0</v>
      </c>
      <c r="AU50" s="51">
        <f t="shared" si="17"/>
        <v>0</v>
      </c>
      <c r="AV50" s="51">
        <f t="shared" si="34"/>
        <v>30010000</v>
      </c>
      <c r="AW50" s="51">
        <f t="shared" si="34"/>
        <v>30010000</v>
      </c>
      <c r="AX50" s="51">
        <f t="shared" si="38"/>
        <v>30010000</v>
      </c>
      <c r="AY50" s="49">
        <v>30010000</v>
      </c>
      <c r="AZ50" s="51">
        <f t="shared" si="35"/>
        <v>0</v>
      </c>
      <c r="BA50" s="51"/>
      <c r="BB50" s="51"/>
      <c r="BC50" s="51"/>
      <c r="BD50" s="51"/>
      <c r="BE50" s="51">
        <f t="shared" si="20"/>
        <v>0</v>
      </c>
      <c r="BF50" s="51">
        <f t="shared" si="21"/>
        <v>0</v>
      </c>
      <c r="BG50" s="54">
        <f t="shared" si="3"/>
        <v>0</v>
      </c>
      <c r="BH50" s="55">
        <v>30010000</v>
      </c>
      <c r="BI50" s="51">
        <f t="shared" si="4"/>
        <v>0</v>
      </c>
      <c r="BJ50" s="51">
        <f t="shared" si="39"/>
        <v>30010000</v>
      </c>
      <c r="BK50" s="51">
        <f t="shared" si="5"/>
        <v>0</v>
      </c>
      <c r="BL50" s="51">
        <f t="shared" si="45"/>
        <v>30010000</v>
      </c>
      <c r="BM50" s="51">
        <f t="shared" si="7"/>
        <v>0</v>
      </c>
      <c r="BN50" s="51">
        <f>AW50+BF50</f>
        <v>30010000</v>
      </c>
      <c r="BO50" s="49">
        <v>30010000</v>
      </c>
      <c r="BP50" s="51">
        <f t="shared" si="23"/>
        <v>0</v>
      </c>
      <c r="BQ50" s="51">
        <f>BQ51</f>
        <v>0</v>
      </c>
      <c r="BR50" s="51">
        <f t="shared" ref="BR50:BW50" si="50">BR51</f>
        <v>0</v>
      </c>
      <c r="BS50" s="51">
        <f t="shared" si="50"/>
        <v>0</v>
      </c>
      <c r="BT50" s="51">
        <f t="shared" si="50"/>
        <v>0</v>
      </c>
      <c r="BU50" s="51">
        <f t="shared" si="50"/>
        <v>0</v>
      </c>
      <c r="BV50" s="51">
        <f t="shared" si="50"/>
        <v>0</v>
      </c>
      <c r="BW50" s="51">
        <f t="shared" si="50"/>
        <v>-21000000</v>
      </c>
      <c r="BX50" s="51">
        <f t="shared" si="24"/>
        <v>-21000000</v>
      </c>
      <c r="BY50" s="51">
        <f t="shared" si="25"/>
        <v>-21000000</v>
      </c>
      <c r="BZ50" s="54">
        <f t="shared" si="10"/>
        <v>0</v>
      </c>
      <c r="CA50" s="54">
        <f t="shared" si="26"/>
        <v>9010000</v>
      </c>
      <c r="CB50" s="49">
        <v>9010000</v>
      </c>
      <c r="CC50" s="51">
        <f t="shared" si="27"/>
        <v>0</v>
      </c>
      <c r="CD50" s="51">
        <v>0</v>
      </c>
      <c r="CE50" s="51"/>
      <c r="CF50" s="51"/>
      <c r="CG50" s="51"/>
      <c r="CH50" s="51"/>
      <c r="CI50" s="51">
        <f t="shared" si="28"/>
        <v>0</v>
      </c>
      <c r="CJ50" s="51">
        <f t="shared" si="29"/>
        <v>0</v>
      </c>
      <c r="CK50" s="51">
        <f t="shared" si="11"/>
        <v>-21000000</v>
      </c>
      <c r="CL50" s="54">
        <f t="shared" si="30"/>
        <v>9010000</v>
      </c>
      <c r="CM50" s="51">
        <f t="shared" si="12"/>
        <v>0</v>
      </c>
      <c r="CN50" s="51">
        <f t="shared" si="31"/>
        <v>-21000000</v>
      </c>
      <c r="CO50" s="51">
        <f t="shared" si="32"/>
        <v>9010000</v>
      </c>
    </row>
    <row r="51" spans="1:93" ht="24" x14ac:dyDescent="0.25">
      <c r="A51" s="72" t="s">
        <v>279</v>
      </c>
      <c r="B51" s="57" t="s">
        <v>117</v>
      </c>
      <c r="C51" s="58">
        <v>30010000</v>
      </c>
      <c r="D51" s="59"/>
      <c r="E51" s="60"/>
      <c r="F51" s="60"/>
      <c r="G51" s="60"/>
      <c r="H51" s="60"/>
      <c r="I51" s="60"/>
      <c r="J51" s="60"/>
      <c r="K51" s="60"/>
      <c r="L51" s="61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2"/>
      <c r="X51" s="60"/>
      <c r="Y51" s="60"/>
      <c r="Z51" s="60"/>
      <c r="AA51" s="60"/>
      <c r="AB51" s="60"/>
      <c r="AC51" s="60"/>
      <c r="AD51" s="60"/>
      <c r="AE51" s="62">
        <v>30010000</v>
      </c>
      <c r="AF51" s="60">
        <f t="shared" si="0"/>
        <v>0</v>
      </c>
      <c r="AG51" s="60"/>
      <c r="AH51" s="60"/>
      <c r="AI51" s="60"/>
      <c r="AJ51" s="60"/>
      <c r="AK51" s="60">
        <f t="shared" si="13"/>
        <v>0</v>
      </c>
      <c r="AL51" s="60">
        <f t="shared" si="14"/>
        <v>0</v>
      </c>
      <c r="AM51" s="63">
        <f t="shared" si="44"/>
        <v>30010000</v>
      </c>
      <c r="AN51" s="58">
        <v>30010000</v>
      </c>
      <c r="AO51" s="60">
        <f t="shared" si="15"/>
        <v>0</v>
      </c>
      <c r="AP51" s="60"/>
      <c r="AQ51" s="60"/>
      <c r="AR51" s="60"/>
      <c r="AS51" s="60"/>
      <c r="AT51" s="60">
        <f t="shared" si="16"/>
        <v>0</v>
      </c>
      <c r="AU51" s="60">
        <f t="shared" si="17"/>
        <v>0</v>
      </c>
      <c r="AV51" s="60">
        <f t="shared" si="34"/>
        <v>30010000</v>
      </c>
      <c r="AW51" s="60">
        <f t="shared" si="34"/>
        <v>30010000</v>
      </c>
      <c r="AX51" s="60">
        <f t="shared" si="38"/>
        <v>30010000</v>
      </c>
      <c r="AY51" s="58">
        <v>30010000</v>
      </c>
      <c r="AZ51" s="60">
        <f t="shared" si="35"/>
        <v>0</v>
      </c>
      <c r="BA51" s="60"/>
      <c r="BB51" s="60"/>
      <c r="BC51" s="60"/>
      <c r="BD51" s="60"/>
      <c r="BE51" s="60">
        <f t="shared" si="20"/>
        <v>0</v>
      </c>
      <c r="BF51" s="60">
        <f t="shared" si="21"/>
        <v>0</v>
      </c>
      <c r="BG51" s="63">
        <f t="shared" si="3"/>
        <v>0</v>
      </c>
      <c r="BH51" s="64">
        <v>30010000</v>
      </c>
      <c r="BI51" s="60">
        <f t="shared" si="4"/>
        <v>0</v>
      </c>
      <c r="BJ51" s="64">
        <v>30010000</v>
      </c>
      <c r="BK51" s="60">
        <f t="shared" si="5"/>
        <v>0</v>
      </c>
      <c r="BL51" s="60">
        <f t="shared" si="45"/>
        <v>30010000</v>
      </c>
      <c r="BM51" s="60">
        <f t="shared" si="7"/>
        <v>0</v>
      </c>
      <c r="BN51" s="60">
        <f>AW51+BF51</f>
        <v>30010000</v>
      </c>
      <c r="BO51" s="58">
        <v>30010000</v>
      </c>
      <c r="BP51" s="60">
        <f t="shared" si="23"/>
        <v>0</v>
      </c>
      <c r="BQ51" s="60"/>
      <c r="BR51" s="60"/>
      <c r="BS51" s="60"/>
      <c r="BT51" s="60"/>
      <c r="BU51" s="60"/>
      <c r="BV51" s="60"/>
      <c r="BW51" s="60">
        <v>-21000000</v>
      </c>
      <c r="BX51" s="60">
        <f t="shared" si="24"/>
        <v>-21000000</v>
      </c>
      <c r="BY51" s="60">
        <f t="shared" si="25"/>
        <v>-21000000</v>
      </c>
      <c r="BZ51" s="63">
        <f t="shared" si="10"/>
        <v>0</v>
      </c>
      <c r="CA51" s="63">
        <f t="shared" si="26"/>
        <v>9010000</v>
      </c>
      <c r="CB51" s="58">
        <v>9010000</v>
      </c>
      <c r="CC51" s="60">
        <f t="shared" si="27"/>
        <v>0</v>
      </c>
      <c r="CD51" s="60">
        <v>0</v>
      </c>
      <c r="CE51" s="60"/>
      <c r="CF51" s="60"/>
      <c r="CG51" s="60"/>
      <c r="CH51" s="60"/>
      <c r="CI51" s="60">
        <f t="shared" si="28"/>
        <v>0</v>
      </c>
      <c r="CJ51" s="60">
        <f t="shared" si="29"/>
        <v>0</v>
      </c>
      <c r="CK51" s="60">
        <f t="shared" si="11"/>
        <v>-21000000</v>
      </c>
      <c r="CL51" s="63">
        <f t="shared" si="30"/>
        <v>9010000</v>
      </c>
      <c r="CM51" s="60">
        <f t="shared" si="12"/>
        <v>0</v>
      </c>
      <c r="CN51" s="60">
        <f t="shared" si="31"/>
        <v>-21000000</v>
      </c>
      <c r="CO51" s="60">
        <f t="shared" si="32"/>
        <v>9010000</v>
      </c>
    </row>
    <row r="52" spans="1:93" x14ac:dyDescent="0.25">
      <c r="A52" s="104" t="s">
        <v>280</v>
      </c>
      <c r="B52" s="105"/>
      <c r="C52" s="50">
        <v>3972240878.6900001</v>
      </c>
      <c r="D52" s="50"/>
      <c r="E52" s="51"/>
      <c r="F52" s="51"/>
      <c r="G52" s="51"/>
      <c r="H52" s="51"/>
      <c r="I52" s="51"/>
      <c r="J52" s="51"/>
      <c r="K52" s="51"/>
      <c r="L52" s="73"/>
      <c r="M52" s="51"/>
      <c r="N52" s="51"/>
      <c r="O52" s="51"/>
      <c r="P52" s="51"/>
      <c r="Q52" s="51"/>
      <c r="R52" s="51"/>
      <c r="S52" s="74"/>
      <c r="T52" s="51"/>
      <c r="U52" s="51"/>
      <c r="V52" s="51"/>
      <c r="W52" s="68"/>
      <c r="X52" s="51"/>
      <c r="Y52" s="51"/>
      <c r="Z52" s="51"/>
      <c r="AA52" s="51"/>
      <c r="AB52" s="51"/>
      <c r="AC52" s="51"/>
      <c r="AD52" s="51"/>
      <c r="AE52" s="75">
        <v>4281386021.6700001</v>
      </c>
      <c r="AF52" s="51">
        <f t="shared" si="0"/>
        <v>309145142.98000002</v>
      </c>
      <c r="AG52" s="51">
        <f>AG6+AG15+AG17+AG19+AG24+AG31+AG38+AG41+AG46+AG50</f>
        <v>1.4901161193847656E-8</v>
      </c>
      <c r="AH52" s="51">
        <f>AH6+AH15+AH17+AH19+AH24+AH31+AH38+AH41+AH46+AH50</f>
        <v>309145142.98000002</v>
      </c>
      <c r="AI52" s="51">
        <f>AI6+AI15+AI17+AI19+AI24+AI31+AI38+AI41+AI46+AI50</f>
        <v>0</v>
      </c>
      <c r="AJ52" s="51">
        <f>AJ6+AJ15+AJ17+AJ19+AJ24+AJ31+AJ38+AJ41+AJ46+AJ50</f>
        <v>52186840.270000003</v>
      </c>
      <c r="AK52" s="51">
        <f t="shared" si="13"/>
        <v>361331983.25</v>
      </c>
      <c r="AL52" s="51">
        <f t="shared" si="14"/>
        <v>52186840.270000003</v>
      </c>
      <c r="AM52" s="54">
        <f t="shared" si="44"/>
        <v>4333572861.9400005</v>
      </c>
      <c r="AN52" s="50">
        <v>4376979459.3100004</v>
      </c>
      <c r="AO52" s="51">
        <f t="shared" si="15"/>
        <v>43406597.369999886</v>
      </c>
      <c r="AP52" s="51">
        <f>AP6+AP15+AP17+AP19+AP24+AP31+AP38+AP41+AP46+AP50</f>
        <v>1.3969838619232178E-9</v>
      </c>
      <c r="AQ52" s="51">
        <f>AQ6+AQ15+AQ17+AQ19+AQ24+AQ31+AQ38+AQ41+AQ46+AQ50</f>
        <v>43406597.369999997</v>
      </c>
      <c r="AR52" s="51">
        <f>AR6+AR15+AR17+AR19+AR24+AR31+AR38+AR41+AR46+AR50</f>
        <v>24304500</v>
      </c>
      <c r="AS52" s="51">
        <f>AS6+AS15+AS17+AS19+AS24+AS31+AS38+AS41+AS46+AS50</f>
        <v>38700500</v>
      </c>
      <c r="AT52" s="51">
        <f t="shared" si="16"/>
        <v>106411597.36999989</v>
      </c>
      <c r="AU52" s="51">
        <f t="shared" si="17"/>
        <v>63005000</v>
      </c>
      <c r="AV52" s="51">
        <f t="shared" si="34"/>
        <v>4439984459.3100004</v>
      </c>
      <c r="AW52" s="51">
        <f t="shared" si="34"/>
        <v>4439984459.3100004</v>
      </c>
      <c r="AX52" s="51">
        <f t="shared" si="38"/>
        <v>4439984459.3100004</v>
      </c>
      <c r="AY52" s="50">
        <v>4526933937.1899996</v>
      </c>
      <c r="AZ52" s="51">
        <f t="shared" si="35"/>
        <v>86949477.879999161</v>
      </c>
      <c r="BA52" s="51">
        <f>BA6+BA15+BA17+BA19+BA24+BA31+BA38+BA41+BA46+BA50</f>
        <v>1900000.0000000037</v>
      </c>
      <c r="BB52" s="51">
        <f>BB6+BB15+BB17+BB19+BB24+BB31+BB38+BB41+BB46+BB50</f>
        <v>85049477.879999995</v>
      </c>
      <c r="BC52" s="51">
        <f>BC6+BC15+BC17+BC19+BC24+BC31+BC38+BC41+BC46+BC50</f>
        <v>-9161638.9299999997</v>
      </c>
      <c r="BD52" s="51">
        <f>BD6+BD15+BD17+BD19+BD24+BD31+BD38+BD41+BD46+BD50</f>
        <v>34638250</v>
      </c>
      <c r="BE52" s="51">
        <f t="shared" si="20"/>
        <v>112426088.94999999</v>
      </c>
      <c r="BF52" s="51">
        <f>BC52+BD52</f>
        <v>25476611.07</v>
      </c>
      <c r="BG52" s="54">
        <f t="shared" si="3"/>
        <v>361331983.25000048</v>
      </c>
      <c r="BH52" s="55">
        <v>4439984459.3100004</v>
      </c>
      <c r="BI52" s="51">
        <f t="shared" si="4"/>
        <v>106411597.36999989</v>
      </c>
      <c r="BJ52" s="55">
        <v>4439984459.3100004</v>
      </c>
      <c r="BK52" s="51">
        <f t="shared" si="5"/>
        <v>0</v>
      </c>
      <c r="BL52" s="51">
        <f t="shared" si="45"/>
        <v>4552410548.2600002</v>
      </c>
      <c r="BM52" s="51">
        <f t="shared" si="7"/>
        <v>112426088.94999981</v>
      </c>
      <c r="BN52" s="51">
        <f>BN6+BN15+BN17+BN19+BN24+BN31+BN38+BN41+BN46+BN50</f>
        <v>4552410548.2600002</v>
      </c>
      <c r="BO52" s="76">
        <f>BO6+BO15+BO17+BO19+BO24+BO29+BO31+BO38+BO41+BO46+BO50</f>
        <v>4705896390.3800001</v>
      </c>
      <c r="BP52" s="51">
        <f t="shared" si="23"/>
        <v>153485842.11999989</v>
      </c>
      <c r="BQ52" s="51">
        <f>BQ6+BQ15+BQ17+BQ19+BQ24+BQ29+BQ31+BQ38+BQ41+BQ46+BQ50</f>
        <v>2.6077032089233398E-7</v>
      </c>
      <c r="BR52" s="51">
        <f t="shared" ref="BR52:BW52" si="51">BR6+BR15+BR17+BR19+BR24+BR29+BR31+BR38+BR41+BR46+BR50</f>
        <v>71031465.099999994</v>
      </c>
      <c r="BS52" s="51">
        <f t="shared" si="51"/>
        <v>268771.02</v>
      </c>
      <c r="BT52" s="51">
        <f t="shared" si="51"/>
        <v>49118378</v>
      </c>
      <c r="BU52" s="51">
        <f t="shared" si="51"/>
        <v>24466228</v>
      </c>
      <c r="BV52" s="51">
        <f t="shared" si="51"/>
        <v>8601000</v>
      </c>
      <c r="BW52" s="51">
        <f t="shared" si="51"/>
        <v>0</v>
      </c>
      <c r="BX52" s="51">
        <f t="shared" si="24"/>
        <v>153485842.12000024</v>
      </c>
      <c r="BY52" s="51">
        <f t="shared" si="25"/>
        <v>0</v>
      </c>
      <c r="BZ52" s="54">
        <f t="shared" si="10"/>
        <v>0</v>
      </c>
      <c r="CA52" s="54">
        <f t="shared" si="26"/>
        <v>4705896390.3800001</v>
      </c>
      <c r="CB52" s="50">
        <v>4667238037.7799997</v>
      </c>
      <c r="CC52" s="51">
        <f t="shared" si="27"/>
        <v>-38658352.600000381</v>
      </c>
      <c r="CD52" s="51">
        <f>CD6+CD15+CD17+CD19+CD24+CD29+CD31+CD38+CD41+CD46+CD50</f>
        <v>-4.2375177145004272E-8</v>
      </c>
      <c r="CE52" s="51">
        <f>CE6+CE15+CE17+CE19+CE24+CE29+CE31+CE38+CE41+CE46+CE50</f>
        <v>-36051171.719999999</v>
      </c>
      <c r="CF52" s="51">
        <f>CF6+CF15+CF17+CF19+CF24+CF29+CF31+CF38+CF41+CF46+CF50</f>
        <v>-2607180.88</v>
      </c>
      <c r="CG52" s="51">
        <f>CG6+CG15+CG17+CG19+CG24+CG29+CG31+CG38+CG41+CG46+CG50</f>
        <v>9032318.3900000006</v>
      </c>
      <c r="CH52" s="51">
        <f>CH6+CH15+CH17+CH19+CH24+CH29+CH31+CH38+CH41+CH46+CH50</f>
        <v>0</v>
      </c>
      <c r="CI52" s="51">
        <f t="shared" si="28"/>
        <v>-29626034.210000046</v>
      </c>
      <c r="CJ52" s="51">
        <f t="shared" si="29"/>
        <v>9032318.3900000006</v>
      </c>
      <c r="CK52" s="51">
        <f t="shared" si="11"/>
        <v>153485842.11999989</v>
      </c>
      <c r="CL52" s="54">
        <f t="shared" si="30"/>
        <v>4676270356.1700001</v>
      </c>
      <c r="CM52" s="51">
        <f t="shared" si="12"/>
        <v>-29626034.210000038</v>
      </c>
      <c r="CN52" s="51">
        <f t="shared" si="31"/>
        <v>704029477.48000002</v>
      </c>
      <c r="CO52" s="51">
        <f t="shared" si="32"/>
        <v>4676270356.1700001</v>
      </c>
    </row>
    <row r="53" spans="1:93" x14ac:dyDescent="0.25">
      <c r="A53" s="77"/>
      <c r="B53" s="78"/>
      <c r="C53" s="79"/>
      <c r="D53" s="79"/>
      <c r="E53" s="79"/>
      <c r="F53" s="79"/>
      <c r="G53" s="80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81"/>
      <c r="X53" s="79"/>
      <c r="Y53" s="79"/>
      <c r="Z53" s="79"/>
      <c r="AA53" s="79"/>
      <c r="AB53" s="79"/>
      <c r="AC53" s="79"/>
      <c r="AD53" s="79" t="e">
        <f>#REF!+#REF!+#REF!</f>
        <v>#REF!</v>
      </c>
      <c r="AE53" s="82"/>
      <c r="AF53" s="79"/>
      <c r="AG53" s="79"/>
      <c r="AH53" s="79"/>
      <c r="AI53" s="79"/>
      <c r="AJ53" s="79"/>
      <c r="AK53" s="79"/>
      <c r="AL53" s="79"/>
      <c r="AM53" s="83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84"/>
      <c r="AY53" s="85"/>
      <c r="AZ53" s="79">
        <f t="shared" si="35"/>
        <v>0</v>
      </c>
      <c r="BA53" s="79"/>
      <c r="BB53" s="79" t="s">
        <v>281</v>
      </c>
      <c r="BC53" s="79"/>
      <c r="BD53" s="79"/>
      <c r="BE53" s="79"/>
      <c r="BF53" s="79"/>
      <c r="BG53" s="79"/>
      <c r="BH53" s="86"/>
      <c r="BI53" s="77"/>
      <c r="BJ53" s="79"/>
      <c r="BK53" s="77"/>
      <c r="BL53" s="79"/>
      <c r="BM53" s="77"/>
      <c r="BN53" s="87"/>
      <c r="BO53" s="85"/>
      <c r="BP53" s="85"/>
      <c r="BQ53" s="85"/>
      <c r="BR53" s="88"/>
      <c r="BS53" s="85"/>
      <c r="BT53" s="85"/>
      <c r="BU53" s="85"/>
      <c r="BV53" s="85"/>
      <c r="BW53" s="85"/>
      <c r="BX53" s="85"/>
      <c r="BY53" s="85"/>
      <c r="BZ53" s="78"/>
      <c r="CA53" s="88"/>
      <c r="CB53" s="87"/>
      <c r="CC53" s="87"/>
      <c r="CD53" s="87"/>
      <c r="CE53" s="87"/>
      <c r="CF53" s="87"/>
      <c r="CG53" s="87"/>
      <c r="CH53" s="87"/>
      <c r="CI53" s="87"/>
      <c r="CJ53" s="87"/>
      <c r="CK53" s="79"/>
      <c r="CL53" s="89"/>
      <c r="CM53" s="79"/>
      <c r="CN53" s="90"/>
      <c r="CO53" s="91"/>
    </row>
    <row r="54" spans="1:93" x14ac:dyDescent="0.25"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92"/>
      <c r="BM54" s="92"/>
      <c r="BN54" s="93"/>
      <c r="BO54" s="93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</row>
    <row r="55" spans="1:93" x14ac:dyDescent="0.25"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94"/>
      <c r="BM55" s="94"/>
      <c r="BN55" s="95"/>
      <c r="BO55" s="95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</row>
    <row r="56" spans="1:93" x14ac:dyDescent="0.25"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94"/>
      <c r="BM56" s="94"/>
      <c r="BN56" s="95"/>
      <c r="BO56" s="95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</row>
    <row r="57" spans="1:93" x14ac:dyDescent="0.25"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94"/>
      <c r="BM57" s="94"/>
      <c r="BN57" s="95"/>
      <c r="BO57" s="95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</row>
    <row r="58" spans="1:93" x14ac:dyDescent="0.25"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94"/>
      <c r="BM58" s="94"/>
      <c r="BN58" s="95"/>
      <c r="BO58" s="95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</row>
    <row r="59" spans="1:93" x14ac:dyDescent="0.25"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94"/>
      <c r="BM59" s="94"/>
      <c r="BN59" s="95"/>
      <c r="BO59" s="95"/>
    </row>
    <row r="60" spans="1:93" x14ac:dyDescent="0.25"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94"/>
      <c r="BM60" s="94"/>
      <c r="BN60" s="95"/>
      <c r="BO60" s="95"/>
    </row>
    <row r="61" spans="1:93" x14ac:dyDescent="0.25"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94"/>
      <c r="BM61" s="94"/>
      <c r="BN61" s="95"/>
      <c r="BO61" s="95"/>
    </row>
    <row r="62" spans="1:93" x14ac:dyDescent="0.25">
      <c r="BL62" s="96"/>
      <c r="BM62" s="96"/>
    </row>
  </sheetData>
  <mergeCells count="92">
    <mergeCell ref="P3:P4"/>
    <mergeCell ref="A2:C2"/>
    <mergeCell ref="CK2:CM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L3:L4"/>
    <mergeCell ref="M3:M4"/>
    <mergeCell ref="N3:N4"/>
    <mergeCell ref="O3:O4"/>
    <mergeCell ref="AC3:AC4"/>
    <mergeCell ref="Q3:Q4"/>
    <mergeCell ref="R3:R4"/>
    <mergeCell ref="S3:S4"/>
    <mergeCell ref="U3:U4"/>
    <mergeCell ref="V3:V4"/>
    <mergeCell ref="W3:W4"/>
    <mergeCell ref="X3:X4"/>
    <mergeCell ref="Y3:Y4"/>
    <mergeCell ref="Z3:Z4"/>
    <mergeCell ref="AA3:AA4"/>
    <mergeCell ref="AB3:AB4"/>
    <mergeCell ref="AO3:AO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BB3:BB4"/>
    <mergeCell ref="AP3:AP4"/>
    <mergeCell ref="AQ3:AQ4"/>
    <mergeCell ref="AR3:AR4"/>
    <mergeCell ref="AS3:AS4"/>
    <mergeCell ref="AT3:AT4"/>
    <mergeCell ref="AU3:AU4"/>
    <mergeCell ref="AV3:AV4"/>
    <mergeCell ref="AX3:AX4"/>
    <mergeCell ref="AY3:AY4"/>
    <mergeCell ref="AZ3:AZ4"/>
    <mergeCell ref="BA3:BA4"/>
    <mergeCell ref="BN3:BN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Z3:BZ4"/>
    <mergeCell ref="BO3:BO4"/>
    <mergeCell ref="BP3:BP4"/>
    <mergeCell ref="BQ3:BQ4"/>
    <mergeCell ref="BR3:BR4"/>
    <mergeCell ref="BS3:BS4"/>
    <mergeCell ref="BT3:BT4"/>
    <mergeCell ref="BU3:BU4"/>
    <mergeCell ref="BV3:BV4"/>
    <mergeCell ref="BW3:BW4"/>
    <mergeCell ref="BX3:BX4"/>
    <mergeCell ref="BY3:BY4"/>
    <mergeCell ref="CM3:CM4"/>
    <mergeCell ref="CN3:CN4"/>
    <mergeCell ref="CO3:CO4"/>
    <mergeCell ref="A52:B52"/>
    <mergeCell ref="CG3:CG4"/>
    <mergeCell ref="CH3:CH4"/>
    <mergeCell ref="CI3:CI4"/>
    <mergeCell ref="CJ3:CJ4"/>
    <mergeCell ref="CK3:CK4"/>
    <mergeCell ref="CL3:CL4"/>
    <mergeCell ref="CA3:CA4"/>
    <mergeCell ref="CB3:CB4"/>
    <mergeCell ref="CC3:CC4"/>
    <mergeCell ref="CD3:CD4"/>
    <mergeCell ref="CE3:CE4"/>
    <mergeCell ref="CF3:CF4"/>
  </mergeCells>
  <pageMargins left="0.11811023622047245" right="0.11811023622047245" top="0.35433070866141736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2021-04-05T04:19:05Z</dcterms:modified>
</cp:coreProperties>
</file>